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2240" tabRatio="661" activeTab="0"/>
  </bookViews>
  <sheets>
    <sheet name="表紙" sheetId="1" r:id="rId1"/>
    <sheet name="目次" sheetId="2" r:id="rId2"/>
    <sheet name="計画内容" sheetId="3" r:id="rId3"/>
    <sheet name="数値計画" sheetId="4" r:id="rId4"/>
  </sheets>
  <definedNames>
    <definedName name="_xlnm.Print_Area" localSheetId="2">'計画内容'!$A$1:$AG$228</definedName>
    <definedName name="_xlnm.Print_Area" localSheetId="3">'数値計画'!$A$2:$AA$261</definedName>
  </definedNames>
  <calcPr fullCalcOnLoad="1"/>
</workbook>
</file>

<file path=xl/comments4.xml><?xml version="1.0" encoding="utf-8"?>
<comments xmlns="http://schemas.openxmlformats.org/spreadsheetml/2006/main">
  <authors>
    <author>(株)京都銀行</author>
  </authors>
  <commentList>
    <comment ref="D18" authorId="0">
      <text>
        <r>
          <rPr>
            <sz val="12"/>
            <rFont val="ＭＳ Ｐゴシック"/>
            <family val="3"/>
          </rPr>
          <t xml:space="preserve">販売拡張費
販売促進費
販売手数料
景品費
</t>
        </r>
      </text>
    </comment>
    <comment ref="D19" authorId="0">
      <text>
        <r>
          <rPr>
            <sz val="12"/>
            <rFont val="ＭＳ Ｐゴシック"/>
            <family val="3"/>
          </rPr>
          <t xml:space="preserve">荷造運賃
荷造費
荷造包装費
梱包費
保管料
運賃
発送配達費
</t>
        </r>
      </text>
    </comment>
    <comment ref="D20" authorId="0">
      <text>
        <r>
          <rPr>
            <sz val="12"/>
            <rFont val="ＭＳ Ｐゴシック"/>
            <family val="3"/>
          </rPr>
          <t xml:space="preserve">荷造運賃
荷造費
車両費
車両燃料費
燃料費
ガソリン代
</t>
        </r>
      </text>
    </comment>
    <comment ref="D27" authorId="0">
      <text>
        <r>
          <rPr>
            <sz val="12"/>
            <rFont val="ＭＳ Ｐゴシック"/>
            <family val="3"/>
          </rPr>
          <t xml:space="preserve">荷造運賃
地代家賃
地代
家賃
賃借料
</t>
        </r>
      </text>
    </comment>
    <comment ref="D29" authorId="0">
      <text>
        <r>
          <rPr>
            <sz val="12"/>
            <rFont val="ＭＳ Ｐゴシック"/>
            <family val="3"/>
          </rPr>
          <t xml:space="preserve">事業税
租税公課
公租公課
</t>
        </r>
      </text>
    </comment>
    <comment ref="D17" authorId="0">
      <text>
        <r>
          <rPr>
            <sz val="12"/>
            <rFont val="ＭＳ Ｐゴシック"/>
            <family val="3"/>
          </rPr>
          <t xml:space="preserve">福利厚生費
法定福利費
厚生費
</t>
        </r>
      </text>
    </comment>
    <comment ref="D32" authorId="0">
      <text>
        <r>
          <rPr>
            <sz val="12"/>
            <rFont val="ＭＳ Ｐゴシック"/>
            <family val="3"/>
          </rPr>
          <t>銀行の振込手数料
外部の専門家に対する報酬（顧問料など）
不動産業者に支払う仲介手数料
ロイヤリティ</t>
        </r>
      </text>
    </comment>
    <comment ref="D82" authorId="0">
      <text>
        <r>
          <rPr>
            <sz val="14"/>
            <rFont val="ＭＳ Ｐゴシック"/>
            <family val="3"/>
          </rPr>
          <t xml:space="preserve">期首材料－期末材料
</t>
        </r>
      </text>
    </comment>
    <comment ref="D102" authorId="0">
      <text>
        <r>
          <rPr>
            <sz val="14"/>
            <rFont val="ＭＳ Ｐゴシック"/>
            <family val="3"/>
          </rPr>
          <t xml:space="preserve">期首仕掛品－期末仕掛品
</t>
        </r>
      </text>
    </comment>
    <comment ref="D151" authorId="0">
      <text>
        <r>
          <rPr>
            <sz val="16"/>
            <rFont val="ＭＳ Ｐゴシック"/>
            <family val="3"/>
          </rPr>
          <t xml:space="preserve">マイナス表示
して下さい。
</t>
        </r>
      </text>
    </comment>
    <comment ref="B183" authorId="0">
      <text>
        <r>
          <rPr>
            <sz val="18"/>
            <rFont val="ＭＳ Ｐゴシック"/>
            <family val="3"/>
          </rPr>
          <t>短期借入金+割引手形+長期借入金+社債+設備支払手形</t>
        </r>
      </text>
    </comment>
    <comment ref="D10" authorId="0">
      <text>
        <r>
          <rPr>
            <sz val="12"/>
            <rFont val="ＭＳ Ｐゴシック"/>
            <family val="3"/>
          </rPr>
          <t xml:space="preserve">期首在庫－期末在庫
</t>
        </r>
      </text>
    </comment>
    <comment ref="D175" authorId="0">
      <text>
        <r>
          <rPr>
            <b/>
            <sz val="14"/>
            <rFont val="ＭＳ Ｐゴシック"/>
            <family val="3"/>
          </rPr>
          <t>資本金＋資本剰余金＋評価差額金等-自己株式</t>
        </r>
      </text>
    </comment>
  </commentList>
</comments>
</file>

<file path=xl/sharedStrings.xml><?xml version="1.0" encoding="utf-8"?>
<sst xmlns="http://schemas.openxmlformats.org/spreadsheetml/2006/main" count="864" uniqueCount="395">
  <si>
    <t>企業の概要</t>
  </si>
  <si>
    <t>（２）代表者の略歴</t>
  </si>
  <si>
    <t>（３）事業内容・特徴</t>
  </si>
  <si>
    <t>業績推移および財務状況</t>
  </si>
  <si>
    <t>平成●●年</t>
  </si>
  <si>
    <t>専務取締役に就任</t>
  </si>
  <si>
    <t>主要販売先</t>
  </si>
  <si>
    <t>●●名（うちパート●●名）</t>
  </si>
  <si>
    <t>（単位：百万円）</t>
  </si>
  <si>
    <t>売上高</t>
  </si>
  <si>
    <t>営業利益</t>
  </si>
  <si>
    <t>経常利益</t>
  </si>
  <si>
    <t>当期利益</t>
  </si>
  <si>
    <t>経営全般</t>
  </si>
  <si>
    <t>中期損益計算書（全部原価）</t>
  </si>
  <si>
    <t>（単位：千円）</t>
  </si>
  <si>
    <t>実    績</t>
  </si>
  <si>
    <t>中　　　　　　期　　　　　　計　　　　　　画</t>
  </si>
  <si>
    <t>金　額</t>
  </si>
  <si>
    <t>構成比</t>
  </si>
  <si>
    <t>前期比</t>
  </si>
  <si>
    <t>売上高</t>
  </si>
  <si>
    <t>－</t>
  </si>
  <si>
    <t>売上総利益</t>
  </si>
  <si>
    <t>営業利益</t>
  </si>
  <si>
    <t>経常利益</t>
  </si>
  <si>
    <t>税引前当期利益</t>
  </si>
  <si>
    <t>法　人　税　等</t>
  </si>
  <si>
    <t>当期利益</t>
  </si>
  <si>
    <t>固定費</t>
  </si>
  <si>
    <t>中期貸借対照表</t>
  </si>
  <si>
    <t>資産の部</t>
  </si>
  <si>
    <t>現預金</t>
  </si>
  <si>
    <t>受取手形</t>
  </si>
  <si>
    <t>売掛金</t>
  </si>
  <si>
    <t>棚卸資産</t>
  </si>
  <si>
    <t>その他流動資産</t>
  </si>
  <si>
    <t>有形固定資産</t>
  </si>
  <si>
    <t>無形固定資産</t>
  </si>
  <si>
    <t>繰延資産</t>
  </si>
  <si>
    <t>資産合計</t>
  </si>
  <si>
    <t>負債の部</t>
  </si>
  <si>
    <t>支払手形</t>
  </si>
  <si>
    <t>買掛金</t>
  </si>
  <si>
    <t>短期借入金</t>
  </si>
  <si>
    <t>その他流動負債</t>
  </si>
  <si>
    <t>長期借入金</t>
  </si>
  <si>
    <t>その他固定負債</t>
  </si>
  <si>
    <t>負債合計</t>
  </si>
  <si>
    <t>不良資産</t>
  </si>
  <si>
    <t>ﾈｯﾄ有利子負債</t>
  </si>
  <si>
    <t>所要運転資金</t>
  </si>
  <si>
    <t>中期資金計画</t>
  </si>
  <si>
    <t>営　　　　　業</t>
  </si>
  <si>
    <t>売上債権減少額</t>
  </si>
  <si>
    <t>棚卸資産減少額</t>
  </si>
  <si>
    <t>その他流動資産減少額</t>
  </si>
  <si>
    <t>営業キャッシュフロー</t>
  </si>
  <si>
    <t>投資キャッシュフロー</t>
  </si>
  <si>
    <t>財　　　務</t>
  </si>
  <si>
    <t>増資</t>
  </si>
  <si>
    <t>財務キャッシュフロー</t>
  </si>
  <si>
    <t>現　金　収　支</t>
  </si>
  <si>
    <t>現・預金残高</t>
  </si>
  <si>
    <t>　長 期 借 入 金 残 高</t>
  </si>
  <si>
    <t>　短 期 借 入 金 残 高</t>
  </si>
  <si>
    <t>借入金合計</t>
  </si>
  <si>
    <t>簡易ＣＦ</t>
  </si>
  <si>
    <t>実態ＣＦ</t>
  </si>
  <si>
    <t>特記事項
（特殊要因等）</t>
  </si>
  <si>
    <t>（内保険積立金）</t>
  </si>
  <si>
    <t>流動比率</t>
  </si>
  <si>
    <t>自己資本比率</t>
  </si>
  <si>
    <t>借入金依存度</t>
  </si>
  <si>
    <t>受取債権回転期間</t>
  </si>
  <si>
    <t>棚卸資産回転期間</t>
  </si>
  <si>
    <t>買入債務回転期間</t>
  </si>
  <si>
    <t>総資本経常利益率</t>
  </si>
  <si>
    <t>売上高総利益率</t>
  </si>
  <si>
    <t>売上高経常利益率</t>
  </si>
  <si>
    <t>損益分岐点売上高</t>
  </si>
  <si>
    <t>損益分岐点比率</t>
  </si>
  <si>
    <t>変動費比率</t>
  </si>
  <si>
    <t>実質ネット借入金</t>
  </si>
  <si>
    <t>債務超過解消年数</t>
  </si>
  <si>
    <t>-</t>
  </si>
  <si>
    <t>製品製造原価</t>
  </si>
  <si>
    <t>製品製造原価</t>
  </si>
  <si>
    <t>仕掛品・半製品増減</t>
  </si>
  <si>
    <t>商品仕入高</t>
  </si>
  <si>
    <t>材料費</t>
  </si>
  <si>
    <t>製品製造原価</t>
  </si>
  <si>
    <t>給与賃金</t>
  </si>
  <si>
    <t>退職金</t>
  </si>
  <si>
    <t>福利厚生費</t>
  </si>
  <si>
    <t>販売手数料</t>
  </si>
  <si>
    <t>修繕費</t>
  </si>
  <si>
    <t>リース料</t>
  </si>
  <si>
    <t>広告宣伝費</t>
  </si>
  <si>
    <t>接待交際費</t>
  </si>
  <si>
    <t>租税公課</t>
  </si>
  <si>
    <t>リース料</t>
  </si>
  <si>
    <t>製造経費</t>
  </si>
  <si>
    <t>外注加工費</t>
  </si>
  <si>
    <t>租税公課</t>
  </si>
  <si>
    <t>減価償却費</t>
  </si>
  <si>
    <t>寄付金</t>
  </si>
  <si>
    <t>有価証券売却益</t>
  </si>
  <si>
    <t>受取地代・家賃</t>
  </si>
  <si>
    <t>為替差益</t>
  </si>
  <si>
    <t>支払利息割引料</t>
  </si>
  <si>
    <t>為替差損</t>
  </si>
  <si>
    <t>材料仕入</t>
  </si>
  <si>
    <t>労務費</t>
  </si>
  <si>
    <t>電力費</t>
  </si>
  <si>
    <t>ガス・水道費</t>
  </si>
  <si>
    <t>役員報酬</t>
  </si>
  <si>
    <t>賞与</t>
  </si>
  <si>
    <t>外注加工費</t>
  </si>
  <si>
    <t>減価償却費</t>
  </si>
  <si>
    <t>消耗品費</t>
  </si>
  <si>
    <t>修繕費</t>
  </si>
  <si>
    <t>荷造運賃</t>
  </si>
  <si>
    <t>不動産賃借料</t>
  </si>
  <si>
    <t>その他固定費</t>
  </si>
  <si>
    <t>賃借料</t>
  </si>
  <si>
    <t>支払手数料</t>
  </si>
  <si>
    <t>消耗品費</t>
  </si>
  <si>
    <t>通信交通費</t>
  </si>
  <si>
    <t>水道光熱費</t>
  </si>
  <si>
    <t>営 業 外 損 失 計</t>
  </si>
  <si>
    <t>（単位：千円）</t>
  </si>
  <si>
    <t>受取利息・配当金</t>
  </si>
  <si>
    <t>旅費・交通費</t>
  </si>
  <si>
    <t>通信費</t>
  </si>
  <si>
    <t>売 上 原 価 計</t>
  </si>
  <si>
    <t>（変動費）</t>
  </si>
  <si>
    <t>（変動費）</t>
  </si>
  <si>
    <t>（変動費）</t>
  </si>
  <si>
    <t>主要な経営指標</t>
  </si>
  <si>
    <t>投　　　資</t>
  </si>
  <si>
    <t>有価証券</t>
  </si>
  <si>
    <t>貸倒引当金</t>
  </si>
  <si>
    <t>投資有価証券</t>
  </si>
  <si>
    <t>その他投資等</t>
  </si>
  <si>
    <t>賞与引当金</t>
  </si>
  <si>
    <t>退職給与引当金等</t>
  </si>
  <si>
    <t>社債</t>
  </si>
  <si>
    <t>（内役員借入金）</t>
  </si>
  <si>
    <t>（内設備支払手形）</t>
  </si>
  <si>
    <t>資本金・資本剰余金</t>
  </si>
  <si>
    <t>任意積立金・剰余金</t>
  </si>
  <si>
    <t>営業外収益</t>
  </si>
  <si>
    <t>営業外損失</t>
  </si>
  <si>
    <t>営 業 外 収 益 計</t>
  </si>
  <si>
    <t>買入債務増加額</t>
  </si>
  <si>
    <t>その他流動負債増加額</t>
  </si>
  <si>
    <t>賞与引当金の増加額</t>
  </si>
  <si>
    <t>退職給与引当金の増加額</t>
  </si>
  <si>
    <t>貸倒引当金の増加額</t>
  </si>
  <si>
    <t>短期借入金増加</t>
  </si>
  <si>
    <t>長期借入金増加</t>
  </si>
  <si>
    <t>社債増加</t>
  </si>
  <si>
    <t>設備支払手形の増加</t>
  </si>
  <si>
    <t>－</t>
  </si>
  <si>
    <t>（50％変動費）</t>
  </si>
  <si>
    <t>保険料（卸売）</t>
  </si>
  <si>
    <t>保険料</t>
  </si>
  <si>
    <t>その他特別利益</t>
  </si>
  <si>
    <t>特別利益</t>
  </si>
  <si>
    <t>特　別　利　益　計</t>
  </si>
  <si>
    <t>特別損失</t>
  </si>
  <si>
    <t>特　別　損　失　計</t>
  </si>
  <si>
    <t>その他特別損失</t>
  </si>
  <si>
    <t>（内当期利益）</t>
  </si>
  <si>
    <t>その他変動費</t>
  </si>
  <si>
    <t>別シート</t>
  </si>
  <si>
    <t>売上原価</t>
  </si>
  <si>
    <t>製品･商品在庫増減</t>
  </si>
  <si>
    <t>　社 債 残 高</t>
  </si>
  <si>
    <t>有価証券売却損、評価損</t>
  </si>
  <si>
    <t>短期貸付金</t>
  </si>
  <si>
    <t>長期貸付金</t>
  </si>
  <si>
    <t>その他固定資産の増加▲</t>
  </si>
  <si>
    <t>無形固定資産・繰延資産の増加▲</t>
  </si>
  <si>
    <t>(投資)有価証券売却・評価損</t>
  </si>
  <si>
    <t>(投資)有価証券売却益</t>
  </si>
  <si>
    <t>(投資)有価証券売却・評価損益</t>
  </si>
  <si>
    <t>(投資)有価証券の増加▲</t>
  </si>
  <si>
    <t>有形固定資産の増加▲</t>
  </si>
  <si>
    <t>貸付金の増加▲</t>
  </si>
  <si>
    <t>減価償却費・繰延資産償却</t>
  </si>
  <si>
    <t>その他固定負債の増加</t>
  </si>
  <si>
    <t>(投資)有価証券売却益▲</t>
  </si>
  <si>
    <t>(投資)有価証券売却・評価損</t>
  </si>
  <si>
    <t>有形固定資産売却益</t>
  </si>
  <si>
    <t>有形固定資産売却・除却・評価損</t>
  </si>
  <si>
    <t>有形固定資産売却益▲</t>
  </si>
  <si>
    <t>総借入金</t>
  </si>
  <si>
    <t>研究開発費</t>
  </si>
  <si>
    <t>車両燃料費（卸売）</t>
  </si>
  <si>
    <t>車両燃料費</t>
  </si>
  <si>
    <t>荷造運賃</t>
  </si>
  <si>
    <t>簡易ＣＦ＝当期利益＋減価償却
実態ＣＦ＝経常利益×６０％＋減価償却</t>
  </si>
  <si>
    <t>実績</t>
  </si>
  <si>
    <t>計画</t>
  </si>
  <si>
    <t>税引前当期利益</t>
  </si>
  <si>
    <t>法人税等支払額</t>
  </si>
  <si>
    <t>未払税金</t>
  </si>
  <si>
    <t>割引手形増加</t>
  </si>
  <si>
    <t>繰延資産償却費</t>
  </si>
  <si>
    <t>その他雑損失</t>
  </si>
  <si>
    <t>その他雑収入</t>
  </si>
  <si>
    <t>特別償却</t>
  </si>
  <si>
    <t>有利子負債</t>
  </si>
  <si>
    <t>材料増減</t>
  </si>
  <si>
    <t xml:space="preserve"> 償還年数（簡易ＣＦ）</t>
  </si>
  <si>
    <t>目　　次</t>
  </si>
  <si>
    <t>１．</t>
  </si>
  <si>
    <t>・</t>
  </si>
  <si>
    <t>（１）沿革</t>
  </si>
  <si>
    <t>（３）事業内容・特徴</t>
  </si>
  <si>
    <t>（４）従業員数・組織体制</t>
  </si>
  <si>
    <t>（５）関連会社</t>
  </si>
  <si>
    <t>２．</t>
  </si>
  <si>
    <t>・</t>
  </si>
  <si>
    <t>３．</t>
  </si>
  <si>
    <t>・</t>
  </si>
  <si>
    <t>４．</t>
  </si>
  <si>
    <t>・</t>
  </si>
  <si>
    <t>５．</t>
  </si>
  <si>
    <t>・</t>
  </si>
  <si>
    <t>６．</t>
  </si>
  <si>
    <t>事業分析</t>
  </si>
  <si>
    <t>・</t>
  </si>
  <si>
    <t>（１）業界動向</t>
  </si>
  <si>
    <t>（２）外部要因</t>
  </si>
  <si>
    <t>（３）内部要因</t>
  </si>
  <si>
    <t>７．</t>
  </si>
  <si>
    <t>（１）総括</t>
  </si>
  <si>
    <t>（４）事業面</t>
  </si>
  <si>
    <t>８．</t>
  </si>
  <si>
    <t>その他</t>
  </si>
  <si>
    <t>添付資料</t>
  </si>
  <si>
    <t>数値計画</t>
  </si>
  <si>
    <t>１．</t>
  </si>
  <si>
    <t>（１）沿革</t>
  </si>
  <si>
    <t>昭和●●年</t>
  </si>
  <si>
    <t>京都市●●区において個人創業</t>
  </si>
  <si>
    <t>昭和●●年</t>
  </si>
  <si>
    <t>資本金●●円にて法人組織に変更、(株)●●を設立</t>
  </si>
  <si>
    <t>昭和●●年</t>
  </si>
  <si>
    <t>本社を現在地に移転</t>
  </si>
  <si>
    <t>●●営業所（●●工場）を新設</t>
  </si>
  <si>
    <t>平成●●年</t>
  </si>
  <si>
    <t>資本金を●●円に増資</t>
  </si>
  <si>
    <t>（２）代表者の略歴</t>
  </si>
  <si>
    <t>当社入社</t>
  </si>
  <si>
    <t>平成●●年</t>
  </si>
  <si>
    <t>平成●●年</t>
  </si>
  <si>
    <t>代表取締役社長に就任</t>
  </si>
  <si>
    <t>業種</t>
  </si>
  <si>
    <t>取扱商品（製造品目）</t>
  </si>
  <si>
    <t>主要仕入先</t>
  </si>
  <si>
    <t>事業・製品の特徴</t>
  </si>
  <si>
    <t>営業所・工場</t>
  </si>
  <si>
    <t>（４）従業員数</t>
  </si>
  <si>
    <t>役員数</t>
  </si>
  <si>
    <t>●●名</t>
  </si>
  <si>
    <t>従業員数</t>
  </si>
  <si>
    <t>（平成●年●月現在）</t>
  </si>
  <si>
    <t>（組織図）</t>
  </si>
  <si>
    <t>取締役会</t>
  </si>
  <si>
    <t>営業部
●名</t>
  </si>
  <si>
    <t>経理部
●名</t>
  </si>
  <si>
    <t>総務部
●名</t>
  </si>
  <si>
    <t>●●部
●名</t>
  </si>
  <si>
    <t>（５）関連会社等</t>
  </si>
  <si>
    <t>1</t>
  </si>
  <si>
    <t>２．</t>
  </si>
  <si>
    <t>業績推移および財務状況</t>
  </si>
  <si>
    <t>（単位：百万円）</t>
  </si>
  <si>
    <t>●／●期</t>
  </si>
  <si>
    <t>売上高</t>
  </si>
  <si>
    <t>営業利益</t>
  </si>
  <si>
    <t>経常利益</t>
  </si>
  <si>
    <t>当期利益</t>
  </si>
  <si>
    <t>（特記事項）</t>
  </si>
  <si>
    <t>2</t>
  </si>
  <si>
    <t>４．</t>
  </si>
  <si>
    <t>６．</t>
  </si>
  <si>
    <t>事業分析</t>
  </si>
  <si>
    <t>（１）業界動向</t>
  </si>
  <si>
    <t>3</t>
  </si>
  <si>
    <t>（２）外部要因</t>
  </si>
  <si>
    <t>機会（Ｏｐｐｏｒｔｕｎｉｔｙ）</t>
  </si>
  <si>
    <t>脅威（Ｔｈｒｅａｔ）</t>
  </si>
  <si>
    <t>（３）内部要因</t>
  </si>
  <si>
    <t>強み（Ｓｔｒｅｎｇｔｈ）</t>
  </si>
  <si>
    <t>弱み（Ｗｅａｋｎｅｓｓ）</t>
  </si>
  <si>
    <t>人材
・
組織体制</t>
  </si>
  <si>
    <t>商品
・
技術
・
サービス</t>
  </si>
  <si>
    <t>販売
・
営業</t>
  </si>
  <si>
    <t>仕入
・
生産</t>
  </si>
  <si>
    <t>財務</t>
  </si>
  <si>
    <t>4</t>
  </si>
  <si>
    <t>（１）総括（計画の骨子、および目標とする指標数値）</t>
  </si>
  <si>
    <t>具体的施策</t>
  </si>
  <si>
    <t>実施時期</t>
  </si>
  <si>
    <t>責任者</t>
  </si>
  <si>
    <t>具体的施策</t>
  </si>
  <si>
    <t>具体的施策</t>
  </si>
  <si>
    <t>具体的施策</t>
  </si>
  <si>
    <t>5</t>
  </si>
  <si>
    <t>8.数値計画（概略）</t>
  </si>
  <si>
    <t>9．</t>
  </si>
  <si>
    <t>第期</t>
  </si>
  <si>
    <t>割引手形</t>
  </si>
  <si>
    <t>裏書譲渡手形</t>
  </si>
  <si>
    <t>簡易ＣＦ</t>
  </si>
  <si>
    <t>要償還債務</t>
  </si>
  <si>
    <t>償還年数（簡易ＣＦ）</t>
  </si>
  <si>
    <t>要償還債務</t>
  </si>
  <si>
    <t>実質ネット借入金…有利子負債（長短借入金＋社債＋割引）-現預金-保険積立金</t>
  </si>
  <si>
    <t>要償還債務…実質ネット借入金-所要運転資金</t>
  </si>
  <si>
    <t>Ｈ　年　月期</t>
  </si>
  <si>
    <t>中期損益計算書（直接原価）</t>
  </si>
  <si>
    <t>変動費</t>
  </si>
  <si>
    <t>材料費</t>
  </si>
  <si>
    <t>外注加工費</t>
  </si>
  <si>
    <t>荷造運賃・燃料動力費</t>
  </si>
  <si>
    <t>その他変動費</t>
  </si>
  <si>
    <t>変 動 費 計</t>
  </si>
  <si>
    <t>限界利益</t>
  </si>
  <si>
    <t>人件費</t>
  </si>
  <si>
    <t>（内役員報酬）</t>
  </si>
  <si>
    <t>原価固定費</t>
  </si>
  <si>
    <t>減価償却費（原価）</t>
  </si>
  <si>
    <t>減価償却費（販管）</t>
  </si>
  <si>
    <t>営業外損益</t>
  </si>
  <si>
    <t>（内支払利息）</t>
  </si>
  <si>
    <t>固 定 費 計</t>
  </si>
  <si>
    <t>特　別　利　益</t>
  </si>
  <si>
    <t>実態ＣＦ</t>
  </si>
  <si>
    <t>簡易ＣＦ＝当期利益＋減価償却
実態ＣＦ＝経常利益×６０％＋減価償却</t>
  </si>
  <si>
    <t>特　別　損　失</t>
  </si>
  <si>
    <t>簡易ＣＦ</t>
  </si>
  <si>
    <t>特記事項
（特殊要因等）</t>
  </si>
  <si>
    <t>雑費</t>
  </si>
  <si>
    <t>●／●期</t>
  </si>
  <si>
    <t>９．</t>
  </si>
  <si>
    <t>数値計画（概略）</t>
  </si>
  <si>
    <t>純資産</t>
  </si>
  <si>
    <t>実態純資産</t>
  </si>
  <si>
    <t>6</t>
  </si>
  <si>
    <t>純資産の部</t>
  </si>
  <si>
    <t>純資産合計</t>
  </si>
  <si>
    <t>実態純資産</t>
  </si>
  <si>
    <t>負債・純資産合計</t>
  </si>
  <si>
    <t>有形固定資産売却・除却・評価損益</t>
  </si>
  <si>
    <t xml:space="preserve">株式会社　●●●●●          </t>
  </si>
  <si>
    <t>経営上の課題</t>
  </si>
  <si>
    <t>これまでの取組実績</t>
  </si>
  <si>
    <t>アクションプラン</t>
  </si>
  <si>
    <t>アクションプラン</t>
  </si>
  <si>
    <t>（４）事業面（不採算部門の見直し・新規事業等）</t>
  </si>
  <si>
    <t>ＣＦ（減価償却＋当期利益）</t>
  </si>
  <si>
    <t>（必要に応じて記載）</t>
  </si>
  <si>
    <t>（これまでに実施した施策を具体的数値で記載。例：不採算部門見直し、資産売却、経費削減等）</t>
  </si>
  <si>
    <t>計画策定の前提</t>
  </si>
  <si>
    <t>（将来目指すべき姿、もしくは経営悪化に至った要因を記載）</t>
  </si>
  <si>
    <t>経 営 (事 業) 計 画 書</t>
  </si>
  <si>
    <t>売上総利益</t>
  </si>
  <si>
    <t>売上総利益率</t>
  </si>
  <si>
    <t>販売管理費</t>
  </si>
  <si>
    <t>（２）収益面（Ｐ／Ｌの施策）</t>
  </si>
  <si>
    <t>（３）財務面（Ｂ／Ｓの施策）</t>
  </si>
  <si>
    <t>（５）その他（資金繰り等）</t>
  </si>
  <si>
    <t>売上総利益率</t>
  </si>
  <si>
    <t>販 売 管 理 費</t>
  </si>
  <si>
    <t>販 売 管 理 費 合 計</t>
  </si>
  <si>
    <t>販売管理固定費</t>
  </si>
  <si>
    <t>（２）収益面</t>
  </si>
  <si>
    <t>（３）財務面</t>
  </si>
  <si>
    <t>（５）その他</t>
  </si>
  <si>
    <t>その他販売管理費</t>
  </si>
  <si>
    <t>総借入金</t>
  </si>
  <si>
    <t>（３）財務面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</si>
  <si>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</si>
  <si>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（４）その他</t>
  </si>
  <si>
    <t>（１）営業面（売上動向、営業体制等）</t>
  </si>
  <si>
    <t>（２）管理面（仕入、原価、在庫、人事等）</t>
  </si>
  <si>
    <t>雑費</t>
  </si>
  <si>
    <t>　　年　　月期　～　　　　　年　　月期</t>
  </si>
  <si>
    <t>　　　　年　　　月　　　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</si>
</sst>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%"/>
    <numFmt numFmtId="178" formatCode="#,##0_ ;[Red]\-#,##0\ "/>
    <numFmt numFmtId="179" formatCode="#,##0.0_ ;[Red]\-#,##0.0\ "/>
    <numFmt numFmtId="180" formatCode="#,##0.0_ "/>
    <numFmt numFmtId="181" formatCode="#,##0.00_ ;[Red]\-#,##0.00\ "/>
    <numFmt numFmtId="182" formatCode="0_ "/>
    <numFmt numFmtId="183" formatCode="#,##0_);[Red]\(#,##0\)"/>
    <numFmt numFmtId="184" formatCode="#,##0.000_ ;[Red]\-#,##0.000\ "/>
    <numFmt numFmtId="185" formatCode="#,##0.0000_ ;[Red]\-#,##0.0000\ "/>
    <numFmt numFmtId="186" formatCode="#,##0.00000_ ;[Red]\-#,##0.00000\ "/>
  </numFmts>
  <fonts count="61">
    <font>
      <sz val="11"/>
      <name val="ＭＳ Ｐゴシック"/>
      <family val="3"/>
    </font>
    <font>
      <sz val="10.5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36"/>
      <name val="ＭＳ Ｐ明朝"/>
      <family val="1"/>
    </font>
    <font>
      <sz val="16"/>
      <name val="ＭＳ Ｐ明朝"/>
      <family val="1"/>
    </font>
    <font>
      <u val="single"/>
      <sz val="14"/>
      <name val="ＭＳ Ｐ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36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16"/>
      <name val="ＭＳ 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i/>
      <sz val="16"/>
      <name val="ＭＳ 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9"/>
      <name val="ＭＳ Ｐ明朝"/>
      <family val="1"/>
    </font>
    <font>
      <sz val="16"/>
      <color indexed="10"/>
      <name val="ＭＳ 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b/>
      <sz val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thin"/>
    </border>
    <border>
      <left style="medium"/>
      <right style="thin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8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 applyProtection="1">
      <alignment/>
      <protection locked="0"/>
    </xf>
    <xf numFmtId="49" fontId="1" fillId="0" borderId="0" xfId="0" applyNumberFormat="1" applyFont="1" applyAlignment="1" applyProtection="1">
      <alignment/>
      <protection locked="0"/>
    </xf>
    <xf numFmtId="178" fontId="7" fillId="0" borderId="0" xfId="0" applyNumberFormat="1" applyFont="1" applyAlignment="1" applyProtection="1">
      <alignment/>
      <protection hidden="1"/>
    </xf>
    <xf numFmtId="177" fontId="8" fillId="0" borderId="0" xfId="0" applyNumberFormat="1" applyFont="1" applyAlignment="1" applyProtection="1">
      <alignment shrinkToFit="1"/>
      <protection hidden="1"/>
    </xf>
    <xf numFmtId="178" fontId="9" fillId="0" borderId="0" xfId="0" applyNumberFormat="1" applyFont="1" applyAlignment="1" applyProtection="1">
      <alignment/>
      <protection hidden="1"/>
    </xf>
    <xf numFmtId="178" fontId="10" fillId="0" borderId="0" xfId="0" applyNumberFormat="1" applyFont="1" applyAlignment="1" applyProtection="1">
      <alignment horizontal="right"/>
      <protection hidden="1"/>
    </xf>
    <xf numFmtId="178" fontId="7" fillId="0" borderId="0" xfId="0" applyNumberFormat="1" applyFont="1" applyBorder="1" applyAlignment="1" applyProtection="1">
      <alignment horizontal="distributed"/>
      <protection hidden="1"/>
    </xf>
    <xf numFmtId="178" fontId="9" fillId="0" borderId="0" xfId="0" applyNumberFormat="1" applyFont="1" applyBorder="1" applyAlignment="1" applyProtection="1">
      <alignment/>
      <protection hidden="1"/>
    </xf>
    <xf numFmtId="178" fontId="7" fillId="0" borderId="0" xfId="0" applyNumberFormat="1" applyFont="1" applyBorder="1" applyAlignment="1" applyProtection="1">
      <alignment/>
      <protection hidden="1"/>
    </xf>
    <xf numFmtId="177" fontId="8" fillId="0" borderId="0" xfId="0" applyNumberFormat="1" applyFont="1" applyBorder="1" applyAlignment="1" applyProtection="1">
      <alignment shrinkToFit="1"/>
      <protection hidden="1"/>
    </xf>
    <xf numFmtId="178" fontId="7" fillId="0" borderId="0" xfId="0" applyNumberFormat="1" applyFont="1" applyFill="1" applyBorder="1" applyAlignment="1" applyProtection="1">
      <alignment/>
      <protection hidden="1"/>
    </xf>
    <xf numFmtId="177" fontId="8" fillId="0" borderId="0" xfId="0" applyNumberFormat="1" applyFont="1" applyFill="1" applyBorder="1" applyAlignment="1" applyProtection="1">
      <alignment shrinkToFit="1"/>
      <protection hidden="1"/>
    </xf>
    <xf numFmtId="178" fontId="7" fillId="0" borderId="0" xfId="0" applyNumberFormat="1" applyFont="1" applyAlignment="1" applyProtection="1">
      <alignment horizontal="right"/>
      <protection hidden="1"/>
    </xf>
    <xf numFmtId="178" fontId="11" fillId="0" borderId="0" xfId="0" applyNumberFormat="1" applyFont="1" applyAlignment="1" applyProtection="1">
      <alignment/>
      <protection hidden="1"/>
    </xf>
    <xf numFmtId="178" fontId="11" fillId="0" borderId="0" xfId="0" applyNumberFormat="1" applyFont="1" applyFill="1" applyBorder="1" applyAlignment="1" applyProtection="1">
      <alignment vertical="center"/>
      <protection hidden="1"/>
    </xf>
    <xf numFmtId="178" fontId="11" fillId="0" borderId="0" xfId="0" applyNumberFormat="1" applyFont="1" applyBorder="1" applyAlignment="1" applyProtection="1">
      <alignment horizontal="distributed"/>
      <protection hidden="1"/>
    </xf>
    <xf numFmtId="178" fontId="11" fillId="0" borderId="0" xfId="0" applyNumberFormat="1" applyFont="1" applyBorder="1" applyAlignment="1" applyProtection="1">
      <alignment/>
      <protection hidden="1"/>
    </xf>
    <xf numFmtId="177" fontId="11" fillId="0" borderId="0" xfId="0" applyNumberFormat="1" applyFont="1" applyBorder="1" applyAlignment="1" applyProtection="1">
      <alignment shrinkToFit="1"/>
      <protection hidden="1"/>
    </xf>
    <xf numFmtId="178" fontId="11" fillId="0" borderId="0" xfId="0" applyNumberFormat="1" applyFont="1" applyFill="1" applyBorder="1" applyAlignment="1" applyProtection="1">
      <alignment/>
      <protection hidden="1"/>
    </xf>
    <xf numFmtId="177" fontId="11" fillId="0" borderId="0" xfId="0" applyNumberFormat="1" applyFont="1" applyFill="1" applyBorder="1" applyAlignment="1" applyProtection="1">
      <alignment shrinkToFit="1"/>
      <protection hidden="1"/>
    </xf>
    <xf numFmtId="178" fontId="11" fillId="0" borderId="0" xfId="0" applyNumberFormat="1" applyFont="1" applyAlignment="1" applyProtection="1">
      <alignment horizontal="right"/>
      <protection hidden="1"/>
    </xf>
    <xf numFmtId="178" fontId="16" fillId="0" borderId="0" xfId="0" applyNumberFormat="1" applyFont="1" applyAlignment="1" applyProtection="1">
      <alignment vertical="center"/>
      <protection hidden="1"/>
    </xf>
    <xf numFmtId="178" fontId="11" fillId="0" borderId="0" xfId="0" applyNumberFormat="1" applyFont="1" applyAlignment="1" applyProtection="1">
      <alignment vertical="center"/>
      <protection hidden="1"/>
    </xf>
    <xf numFmtId="178" fontId="11" fillId="0" borderId="10" xfId="0" applyNumberFormat="1" applyFont="1" applyBorder="1" applyAlignment="1" applyProtection="1">
      <alignment vertical="center"/>
      <protection hidden="1"/>
    </xf>
    <xf numFmtId="178" fontId="11" fillId="0" borderId="11" xfId="0" applyNumberFormat="1" applyFont="1" applyBorder="1" applyAlignment="1" applyProtection="1">
      <alignment vertical="center"/>
      <protection hidden="1"/>
    </xf>
    <xf numFmtId="178" fontId="11" fillId="0" borderId="12" xfId="0" applyNumberFormat="1" applyFont="1" applyBorder="1" applyAlignment="1" applyProtection="1">
      <alignment vertical="center"/>
      <protection hidden="1"/>
    </xf>
    <xf numFmtId="178" fontId="11" fillId="0" borderId="13" xfId="0" applyNumberFormat="1" applyFont="1" applyBorder="1" applyAlignment="1" applyProtection="1">
      <alignment vertical="center"/>
      <protection hidden="1"/>
    </xf>
    <xf numFmtId="178" fontId="11" fillId="0" borderId="0" xfId="0" applyNumberFormat="1" applyFont="1" applyBorder="1" applyAlignment="1" applyProtection="1">
      <alignment vertical="center"/>
      <protection hidden="1"/>
    </xf>
    <xf numFmtId="178" fontId="11" fillId="0" borderId="14" xfId="0" applyNumberFormat="1" applyFont="1" applyBorder="1" applyAlignment="1" applyProtection="1">
      <alignment vertical="center"/>
      <protection hidden="1"/>
    </xf>
    <xf numFmtId="178" fontId="11" fillId="0" borderId="15" xfId="0" applyNumberFormat="1" applyFont="1" applyBorder="1" applyAlignment="1" applyProtection="1">
      <alignment vertical="center"/>
      <protection hidden="1"/>
    </xf>
    <xf numFmtId="178" fontId="11" fillId="0" borderId="16" xfId="0" applyNumberFormat="1" applyFont="1" applyBorder="1" applyAlignment="1" applyProtection="1">
      <alignment vertical="center"/>
      <protection hidden="1"/>
    </xf>
    <xf numFmtId="178" fontId="11" fillId="0" borderId="17" xfId="0" applyNumberFormat="1" applyFont="1" applyBorder="1" applyAlignment="1" applyProtection="1">
      <alignment vertical="center"/>
      <protection hidden="1"/>
    </xf>
    <xf numFmtId="178" fontId="11" fillId="0" borderId="18" xfId="0" applyNumberFormat="1" applyFont="1" applyBorder="1" applyAlignment="1" applyProtection="1">
      <alignment vertical="center"/>
      <protection hidden="1"/>
    </xf>
    <xf numFmtId="178" fontId="11" fillId="0" borderId="19" xfId="0" applyNumberFormat="1" applyFont="1" applyBorder="1" applyAlignment="1" applyProtection="1">
      <alignment vertical="center"/>
      <protection hidden="1"/>
    </xf>
    <xf numFmtId="178" fontId="11" fillId="0" borderId="0" xfId="0" applyNumberFormat="1" applyFont="1" applyAlignment="1" applyProtection="1">
      <alignment vertical="center" shrinkToFit="1"/>
      <protection hidden="1"/>
    </xf>
    <xf numFmtId="178" fontId="11" fillId="0" borderId="20" xfId="0" applyNumberFormat="1" applyFont="1" applyBorder="1" applyAlignment="1" applyProtection="1">
      <alignment vertical="center"/>
      <protection hidden="1"/>
    </xf>
    <xf numFmtId="178" fontId="11" fillId="0" borderId="21" xfId="0" applyNumberFormat="1" applyFont="1" applyBorder="1" applyAlignment="1" applyProtection="1">
      <alignment vertical="center"/>
      <protection hidden="1"/>
    </xf>
    <xf numFmtId="178" fontId="11" fillId="0" borderId="22" xfId="0" applyNumberFormat="1" applyFont="1" applyBorder="1" applyAlignment="1" applyProtection="1">
      <alignment horizontal="left" vertical="center"/>
      <protection hidden="1"/>
    </xf>
    <xf numFmtId="178" fontId="11" fillId="0" borderId="23" xfId="0" applyNumberFormat="1" applyFont="1" applyBorder="1" applyAlignment="1" applyProtection="1">
      <alignment vertical="center"/>
      <protection hidden="1"/>
    </xf>
    <xf numFmtId="178" fontId="11" fillId="0" borderId="24" xfId="0" applyNumberFormat="1" applyFont="1" applyBorder="1" applyAlignment="1" applyProtection="1">
      <alignment vertical="center"/>
      <protection hidden="1"/>
    </xf>
    <xf numFmtId="178" fontId="14" fillId="0" borderId="22" xfId="0" applyNumberFormat="1" applyFont="1" applyBorder="1" applyAlignment="1" applyProtection="1">
      <alignment horizontal="left" vertical="center"/>
      <protection hidden="1"/>
    </xf>
    <xf numFmtId="178" fontId="11" fillId="0" borderId="15" xfId="0" applyNumberFormat="1" applyFont="1" applyBorder="1" applyAlignment="1" applyProtection="1">
      <alignment horizontal="center" vertical="center" textRotation="255"/>
      <protection hidden="1"/>
    </xf>
    <xf numFmtId="178" fontId="11" fillId="0" borderId="0" xfId="0" applyNumberFormat="1" applyFont="1" applyFill="1" applyAlignment="1" applyProtection="1">
      <alignment vertical="center"/>
      <protection hidden="1"/>
    </xf>
    <xf numFmtId="178" fontId="11" fillId="0" borderId="25" xfId="0" applyNumberFormat="1" applyFont="1" applyBorder="1" applyAlignment="1" applyProtection="1">
      <alignment horizontal="left" vertical="center"/>
      <protection hidden="1"/>
    </xf>
    <xf numFmtId="178" fontId="11" fillId="0" borderId="18" xfId="0" applyNumberFormat="1" applyFont="1" applyBorder="1" applyAlignment="1" applyProtection="1">
      <alignment horizontal="left" vertical="center"/>
      <protection hidden="1"/>
    </xf>
    <xf numFmtId="178" fontId="11" fillId="0" borderId="19" xfId="0" applyNumberFormat="1" applyFont="1" applyBorder="1" applyAlignment="1" applyProtection="1">
      <alignment horizontal="center" vertical="center"/>
      <protection hidden="1"/>
    </xf>
    <xf numFmtId="178" fontId="11" fillId="0" borderId="26" xfId="0" applyNumberFormat="1" applyFont="1" applyBorder="1" applyAlignment="1" applyProtection="1">
      <alignment horizontal="left" vertical="center"/>
      <protection hidden="1"/>
    </xf>
    <xf numFmtId="178" fontId="11" fillId="0" borderId="27" xfId="0" applyNumberFormat="1" applyFont="1" applyBorder="1" applyAlignment="1" applyProtection="1">
      <alignment horizontal="left" vertical="center"/>
      <protection hidden="1"/>
    </xf>
    <xf numFmtId="178" fontId="11" fillId="0" borderId="28" xfId="0" applyNumberFormat="1" applyFont="1" applyBorder="1" applyAlignment="1" applyProtection="1">
      <alignment horizontal="center" vertical="center"/>
      <protection hidden="1"/>
    </xf>
    <xf numFmtId="178" fontId="11" fillId="0" borderId="26" xfId="0" applyNumberFormat="1" applyFont="1" applyBorder="1" applyAlignment="1" applyProtection="1">
      <alignment vertical="center"/>
      <protection hidden="1"/>
    </xf>
    <xf numFmtId="178" fontId="11" fillId="0" borderId="27" xfId="0" applyNumberFormat="1" applyFont="1" applyBorder="1" applyAlignment="1" applyProtection="1">
      <alignment vertical="center"/>
      <protection hidden="1"/>
    </xf>
    <xf numFmtId="178" fontId="11" fillId="0" borderId="28" xfId="0" applyNumberFormat="1" applyFont="1" applyBorder="1" applyAlignment="1" applyProtection="1">
      <alignment vertical="center"/>
      <protection hidden="1"/>
    </xf>
    <xf numFmtId="178" fontId="11" fillId="0" borderId="23" xfId="0" applyNumberFormat="1" applyFont="1" applyBorder="1" applyAlignment="1" applyProtection="1">
      <alignment horizontal="left" vertical="center"/>
      <protection hidden="1"/>
    </xf>
    <xf numFmtId="178" fontId="7" fillId="0" borderId="0" xfId="0" applyNumberFormat="1" applyFont="1" applyFill="1" applyAlignment="1" applyProtection="1">
      <alignment/>
      <protection hidden="1"/>
    </xf>
    <xf numFmtId="178" fontId="9" fillId="0" borderId="0" xfId="0" applyNumberFormat="1" applyFont="1" applyFill="1" applyAlignment="1" applyProtection="1">
      <alignment/>
      <protection hidden="1"/>
    </xf>
    <xf numFmtId="177" fontId="8" fillId="0" borderId="0" xfId="0" applyNumberFormat="1" applyFont="1" applyFill="1" applyAlignment="1" applyProtection="1">
      <alignment shrinkToFit="1"/>
      <protection hidden="1"/>
    </xf>
    <xf numFmtId="178" fontId="10" fillId="0" borderId="0" xfId="0" applyNumberFormat="1" applyFont="1" applyFill="1" applyAlignment="1" applyProtection="1">
      <alignment horizontal="right"/>
      <protection hidden="1"/>
    </xf>
    <xf numFmtId="178" fontId="7" fillId="0" borderId="0" xfId="0" applyNumberFormat="1" applyFont="1" applyFill="1" applyAlignment="1" applyProtection="1">
      <alignment horizontal="right"/>
      <protection hidden="1"/>
    </xf>
    <xf numFmtId="178" fontId="11" fillId="0" borderId="10" xfId="0" applyNumberFormat="1" applyFont="1" applyFill="1" applyBorder="1" applyAlignment="1" applyProtection="1">
      <alignment vertical="center"/>
      <protection hidden="1"/>
    </xf>
    <xf numFmtId="178" fontId="11" fillId="0" borderId="11" xfId="0" applyNumberFormat="1" applyFont="1" applyFill="1" applyBorder="1" applyAlignment="1" applyProtection="1">
      <alignment vertical="center"/>
      <protection hidden="1"/>
    </xf>
    <xf numFmtId="178" fontId="11" fillId="0" borderId="12" xfId="0" applyNumberFormat="1" applyFont="1" applyFill="1" applyBorder="1" applyAlignment="1" applyProtection="1">
      <alignment vertical="center"/>
      <protection hidden="1"/>
    </xf>
    <xf numFmtId="178" fontId="11" fillId="0" borderId="13" xfId="0" applyNumberFormat="1" applyFont="1" applyFill="1" applyBorder="1" applyAlignment="1" applyProtection="1">
      <alignment vertical="center"/>
      <protection hidden="1"/>
    </xf>
    <xf numFmtId="178" fontId="11" fillId="0" borderId="14" xfId="0" applyNumberFormat="1" applyFont="1" applyFill="1" applyBorder="1" applyAlignment="1" applyProtection="1">
      <alignment vertical="center"/>
      <protection hidden="1"/>
    </xf>
    <xf numFmtId="178" fontId="11" fillId="0" borderId="0" xfId="0" applyNumberFormat="1" applyFont="1" applyFill="1" applyAlignment="1" applyProtection="1">
      <alignment horizontal="center" vertical="center"/>
      <protection hidden="1"/>
    </xf>
    <xf numFmtId="178" fontId="11" fillId="0" borderId="15" xfId="0" applyNumberFormat="1" applyFont="1" applyFill="1" applyBorder="1" applyAlignment="1" applyProtection="1">
      <alignment horizontal="center" vertical="center"/>
      <protection hidden="1"/>
    </xf>
    <xf numFmtId="178" fontId="11" fillId="0" borderId="16" xfId="0" applyNumberFormat="1" applyFont="1" applyFill="1" applyBorder="1" applyAlignment="1" applyProtection="1">
      <alignment horizontal="center" vertical="center"/>
      <protection hidden="1"/>
    </xf>
    <xf numFmtId="178" fontId="11" fillId="0" borderId="17" xfId="0" applyNumberFormat="1" applyFont="1" applyFill="1" applyBorder="1" applyAlignment="1" applyProtection="1">
      <alignment horizontal="center" vertical="center"/>
      <protection hidden="1"/>
    </xf>
    <xf numFmtId="178" fontId="11" fillId="33" borderId="29" xfId="0" applyNumberFormat="1" applyFont="1" applyFill="1" applyBorder="1" applyAlignment="1" applyProtection="1">
      <alignment horizontal="center" vertical="center" shrinkToFit="1"/>
      <protection hidden="1"/>
    </xf>
    <xf numFmtId="177" fontId="11" fillId="33" borderId="30" xfId="0" applyNumberFormat="1" applyFont="1" applyFill="1" applyBorder="1" applyAlignment="1" applyProtection="1">
      <alignment horizontal="center" vertical="center" shrinkToFit="1"/>
      <protection hidden="1"/>
    </xf>
    <xf numFmtId="177" fontId="11" fillId="33" borderId="31" xfId="0" applyNumberFormat="1" applyFont="1" applyFill="1" applyBorder="1" applyAlignment="1" applyProtection="1">
      <alignment horizontal="center" vertical="center" shrinkToFit="1"/>
      <protection hidden="1"/>
    </xf>
    <xf numFmtId="178" fontId="11" fillId="0" borderId="29" xfId="0" applyNumberFormat="1" applyFont="1" applyFill="1" applyBorder="1" applyAlignment="1" applyProtection="1">
      <alignment horizontal="center" vertical="center" shrinkToFit="1"/>
      <protection hidden="1"/>
    </xf>
    <xf numFmtId="177" fontId="11" fillId="0" borderId="30" xfId="0" applyNumberFormat="1" applyFont="1" applyFill="1" applyBorder="1" applyAlignment="1" applyProtection="1">
      <alignment horizontal="center" vertical="center" shrinkToFit="1"/>
      <protection hidden="1"/>
    </xf>
    <xf numFmtId="177" fontId="11" fillId="0" borderId="31" xfId="0" applyNumberFormat="1" applyFont="1" applyFill="1" applyBorder="1" applyAlignment="1" applyProtection="1">
      <alignment horizontal="center" vertical="center" shrinkToFit="1"/>
      <protection hidden="1"/>
    </xf>
    <xf numFmtId="178" fontId="11" fillId="0" borderId="0" xfId="0" applyNumberFormat="1" applyFont="1" applyAlignment="1" applyProtection="1">
      <alignment horizontal="center" vertical="center"/>
      <protection hidden="1"/>
    </xf>
    <xf numFmtId="177" fontId="11" fillId="33" borderId="32" xfId="0" applyNumberFormat="1" applyFont="1" applyFill="1" applyBorder="1" applyAlignment="1" applyProtection="1">
      <alignment vertical="center" shrinkToFit="1"/>
      <protection hidden="1"/>
    </xf>
    <xf numFmtId="177" fontId="11" fillId="33" borderId="33" xfId="0" applyNumberFormat="1" applyFont="1" applyFill="1" applyBorder="1" applyAlignment="1" applyProtection="1">
      <alignment horizontal="center" vertical="center" shrinkToFit="1"/>
      <protection hidden="1"/>
    </xf>
    <xf numFmtId="177" fontId="11" fillId="0" borderId="32" xfId="0" applyNumberFormat="1" applyFont="1" applyFill="1" applyBorder="1" applyAlignment="1" applyProtection="1">
      <alignment vertical="center" shrinkToFit="1"/>
      <protection hidden="1"/>
    </xf>
    <xf numFmtId="177" fontId="11" fillId="0" borderId="33" xfId="0" applyNumberFormat="1" applyFont="1" applyFill="1" applyBorder="1" applyAlignment="1" applyProtection="1">
      <alignment horizontal="center" vertical="center" shrinkToFit="1"/>
      <protection hidden="1"/>
    </xf>
    <xf numFmtId="178" fontId="11" fillId="0" borderId="10" xfId="0" applyNumberFormat="1" applyFont="1" applyFill="1" applyBorder="1" applyAlignment="1" applyProtection="1">
      <alignment horizontal="center" vertical="center" textRotation="255"/>
      <protection hidden="1"/>
    </xf>
    <xf numFmtId="178" fontId="11" fillId="0" borderId="34" xfId="0" applyNumberFormat="1" applyFont="1" applyFill="1" applyBorder="1" applyAlignment="1" applyProtection="1">
      <alignment vertical="center"/>
      <protection hidden="1"/>
    </xf>
    <xf numFmtId="178" fontId="11" fillId="0" borderId="27" xfId="0" applyNumberFormat="1" applyFont="1" applyFill="1" applyBorder="1" applyAlignment="1" applyProtection="1">
      <alignment vertical="center"/>
      <protection hidden="1"/>
    </xf>
    <xf numFmtId="178" fontId="13" fillId="0" borderId="24" xfId="0" applyNumberFormat="1" applyFont="1" applyFill="1" applyBorder="1" applyAlignment="1" applyProtection="1">
      <alignment vertical="center" shrinkToFit="1"/>
      <protection hidden="1"/>
    </xf>
    <xf numFmtId="177" fontId="11" fillId="33" borderId="35" xfId="0" applyNumberFormat="1" applyFont="1" applyFill="1" applyBorder="1" applyAlignment="1" applyProtection="1">
      <alignment vertical="center" shrinkToFit="1"/>
      <protection hidden="1"/>
    </xf>
    <xf numFmtId="177" fontId="11" fillId="33" borderId="28" xfId="0" applyNumberFormat="1" applyFont="1" applyFill="1" applyBorder="1" applyAlignment="1" applyProtection="1">
      <alignment horizontal="center" vertical="center" shrinkToFit="1"/>
      <protection hidden="1"/>
    </xf>
    <xf numFmtId="177" fontId="11" fillId="33" borderId="28" xfId="0" applyNumberFormat="1" applyFont="1" applyFill="1" applyBorder="1" applyAlignment="1" applyProtection="1">
      <alignment vertical="center" shrinkToFit="1"/>
      <protection hidden="1"/>
    </xf>
    <xf numFmtId="177" fontId="11" fillId="0" borderId="35" xfId="0" applyNumberFormat="1" applyFont="1" applyFill="1" applyBorder="1" applyAlignment="1" applyProtection="1">
      <alignment vertical="center" shrinkToFit="1"/>
      <protection hidden="1"/>
    </xf>
    <xf numFmtId="177" fontId="11" fillId="0" borderId="28" xfId="0" applyNumberFormat="1" applyFont="1" applyFill="1" applyBorder="1" applyAlignment="1" applyProtection="1">
      <alignment vertical="center" shrinkToFit="1"/>
      <protection hidden="1"/>
    </xf>
    <xf numFmtId="178" fontId="11" fillId="0" borderId="13" xfId="0" applyNumberFormat="1" applyFont="1" applyFill="1" applyBorder="1" applyAlignment="1" applyProtection="1">
      <alignment horizontal="center" vertical="center" textRotation="255"/>
      <protection hidden="1"/>
    </xf>
    <xf numFmtId="178" fontId="13" fillId="0" borderId="24" xfId="0" applyNumberFormat="1" applyFont="1" applyFill="1" applyBorder="1" applyAlignment="1" applyProtection="1">
      <alignment horizontal="center" vertical="center" shrinkToFit="1"/>
      <protection hidden="1"/>
    </xf>
    <xf numFmtId="178" fontId="11" fillId="0" borderId="36" xfId="0" applyNumberFormat="1" applyFont="1" applyFill="1" applyBorder="1" applyAlignment="1" applyProtection="1">
      <alignment vertical="center"/>
      <protection hidden="1"/>
    </xf>
    <xf numFmtId="178" fontId="11" fillId="0" borderId="37" xfId="0" applyNumberFormat="1" applyFont="1" applyFill="1" applyBorder="1" applyAlignment="1" applyProtection="1">
      <alignment vertical="center"/>
      <protection hidden="1"/>
    </xf>
    <xf numFmtId="177" fontId="11" fillId="33" borderId="38" xfId="0" applyNumberFormat="1" applyFont="1" applyFill="1" applyBorder="1" applyAlignment="1" applyProtection="1">
      <alignment vertical="center" shrinkToFit="1"/>
      <protection hidden="1"/>
    </xf>
    <xf numFmtId="177" fontId="11" fillId="33" borderId="39" xfId="0" applyNumberFormat="1" applyFont="1" applyFill="1" applyBorder="1" applyAlignment="1" applyProtection="1">
      <alignment horizontal="center" vertical="center" shrinkToFit="1"/>
      <protection hidden="1"/>
    </xf>
    <xf numFmtId="177" fontId="11" fillId="33" borderId="39" xfId="0" applyNumberFormat="1" applyFont="1" applyFill="1" applyBorder="1" applyAlignment="1" applyProtection="1">
      <alignment vertical="center" shrinkToFit="1"/>
      <protection hidden="1"/>
    </xf>
    <xf numFmtId="177" fontId="11" fillId="0" borderId="38" xfId="0" applyNumberFormat="1" applyFont="1" applyFill="1" applyBorder="1" applyAlignment="1" applyProtection="1">
      <alignment vertical="center" shrinkToFit="1"/>
      <protection hidden="1"/>
    </xf>
    <xf numFmtId="177" fontId="11" fillId="0" borderId="39" xfId="0" applyNumberFormat="1" applyFont="1" applyFill="1" applyBorder="1" applyAlignment="1" applyProtection="1">
      <alignment vertical="center" shrinkToFit="1"/>
      <protection hidden="1"/>
    </xf>
    <xf numFmtId="178" fontId="11" fillId="0" borderId="15" xfId="0" applyNumberFormat="1" applyFont="1" applyFill="1" applyBorder="1" applyAlignment="1" applyProtection="1">
      <alignment horizontal="center" vertical="center" textRotation="255"/>
      <protection hidden="1"/>
    </xf>
    <xf numFmtId="178" fontId="11" fillId="0" borderId="13" xfId="0" applyNumberFormat="1" applyFont="1" applyFill="1" applyBorder="1" applyAlignment="1" applyProtection="1">
      <alignment vertical="center" shrinkToFit="1"/>
      <protection hidden="1"/>
    </xf>
    <xf numFmtId="177" fontId="11" fillId="33" borderId="40" xfId="0" applyNumberFormat="1" applyFont="1" applyFill="1" applyBorder="1" applyAlignment="1" applyProtection="1">
      <alignment vertical="center" shrinkToFit="1"/>
      <protection hidden="1"/>
    </xf>
    <xf numFmtId="177" fontId="11" fillId="33" borderId="14" xfId="0" applyNumberFormat="1" applyFont="1" applyFill="1" applyBorder="1" applyAlignment="1" applyProtection="1">
      <alignment horizontal="center" vertical="center" shrinkToFit="1"/>
      <protection hidden="1"/>
    </xf>
    <xf numFmtId="177" fontId="11" fillId="33" borderId="14" xfId="0" applyNumberFormat="1" applyFont="1" applyFill="1" applyBorder="1" applyAlignment="1" applyProtection="1">
      <alignment vertical="center" shrinkToFit="1"/>
      <protection hidden="1"/>
    </xf>
    <xf numFmtId="177" fontId="11" fillId="0" borderId="40" xfId="0" applyNumberFormat="1" applyFont="1" applyFill="1" applyBorder="1" applyAlignment="1" applyProtection="1">
      <alignment vertical="center" shrinkToFit="1"/>
      <protection hidden="1"/>
    </xf>
    <xf numFmtId="177" fontId="11" fillId="0" borderId="14" xfId="0" applyNumberFormat="1" applyFont="1" applyFill="1" applyBorder="1" applyAlignment="1" applyProtection="1">
      <alignment vertical="center" shrinkToFit="1"/>
      <protection hidden="1"/>
    </xf>
    <xf numFmtId="177" fontId="11" fillId="0" borderId="0" xfId="0" applyNumberFormat="1" applyFont="1" applyFill="1" applyBorder="1" applyAlignment="1" applyProtection="1">
      <alignment vertical="center" shrinkToFit="1"/>
      <protection hidden="1"/>
    </xf>
    <xf numFmtId="178" fontId="11" fillId="0" borderId="41" xfId="0" applyNumberFormat="1" applyFont="1" applyFill="1" applyBorder="1" applyAlignment="1" applyProtection="1">
      <alignment horizontal="right" vertical="center" shrinkToFit="1"/>
      <protection hidden="1"/>
    </xf>
    <xf numFmtId="177" fontId="11" fillId="33" borderId="33" xfId="0" applyNumberFormat="1" applyFont="1" applyFill="1" applyBorder="1" applyAlignment="1" applyProtection="1">
      <alignment vertical="center" shrinkToFit="1"/>
      <protection hidden="1"/>
    </xf>
    <xf numFmtId="177" fontId="11" fillId="0" borderId="33" xfId="0" applyNumberFormat="1" applyFont="1" applyFill="1" applyBorder="1" applyAlignment="1" applyProtection="1">
      <alignment vertical="center" shrinkToFit="1"/>
      <protection hidden="1"/>
    </xf>
    <xf numFmtId="177" fontId="11" fillId="0" borderId="42" xfId="0" applyNumberFormat="1" applyFont="1" applyFill="1" applyBorder="1" applyAlignment="1" applyProtection="1">
      <alignment vertical="center" shrinkToFit="1"/>
      <protection hidden="1"/>
    </xf>
    <xf numFmtId="178" fontId="11" fillId="0" borderId="43" xfId="0" applyNumberFormat="1" applyFont="1" applyFill="1" applyBorder="1" applyAlignment="1" applyProtection="1">
      <alignment vertical="center"/>
      <protection hidden="1"/>
    </xf>
    <xf numFmtId="178" fontId="13" fillId="0" borderId="44" xfId="0" applyNumberFormat="1" applyFont="1" applyFill="1" applyBorder="1" applyAlignment="1" applyProtection="1">
      <alignment vertical="center" shrinkToFit="1"/>
      <protection hidden="1"/>
    </xf>
    <xf numFmtId="177" fontId="11" fillId="33" borderId="45" xfId="0" applyNumberFormat="1" applyFont="1" applyFill="1" applyBorder="1" applyAlignment="1" applyProtection="1">
      <alignment vertical="center" shrinkToFit="1"/>
      <protection hidden="1"/>
    </xf>
    <xf numFmtId="177" fontId="11" fillId="33" borderId="44" xfId="0" applyNumberFormat="1" applyFont="1" applyFill="1" applyBorder="1" applyAlignment="1" applyProtection="1">
      <alignment horizontal="center" vertical="center" shrinkToFit="1"/>
      <protection hidden="1"/>
    </xf>
    <xf numFmtId="177" fontId="11" fillId="33" borderId="44" xfId="0" applyNumberFormat="1" applyFont="1" applyFill="1" applyBorder="1" applyAlignment="1" applyProtection="1">
      <alignment vertical="center" shrinkToFit="1"/>
      <protection hidden="1"/>
    </xf>
    <xf numFmtId="177" fontId="11" fillId="0" borderId="45" xfId="0" applyNumberFormat="1" applyFont="1" applyFill="1" applyBorder="1" applyAlignment="1" applyProtection="1">
      <alignment vertical="center" shrinkToFit="1"/>
      <protection hidden="1"/>
    </xf>
    <xf numFmtId="177" fontId="11" fillId="0" borderId="44" xfId="0" applyNumberFormat="1" applyFont="1" applyFill="1" applyBorder="1" applyAlignment="1" applyProtection="1">
      <alignment vertical="center" shrinkToFit="1"/>
      <protection hidden="1"/>
    </xf>
    <xf numFmtId="178" fontId="11" fillId="0" borderId="46" xfId="0" applyNumberFormat="1" applyFont="1" applyFill="1" applyBorder="1" applyAlignment="1" applyProtection="1">
      <alignment horizontal="center" vertical="center" textRotation="255"/>
      <protection hidden="1"/>
    </xf>
    <xf numFmtId="178" fontId="11" fillId="0" borderId="47" xfId="0" applyNumberFormat="1" applyFont="1" applyFill="1" applyBorder="1" applyAlignment="1" applyProtection="1">
      <alignment vertical="center"/>
      <protection hidden="1"/>
    </xf>
    <xf numFmtId="177" fontId="11" fillId="33" borderId="48" xfId="0" applyNumberFormat="1" applyFont="1" applyFill="1" applyBorder="1" applyAlignment="1" applyProtection="1">
      <alignment vertical="center" shrinkToFit="1"/>
      <protection hidden="1"/>
    </xf>
    <xf numFmtId="177" fontId="11" fillId="33" borderId="24" xfId="0" applyNumberFormat="1" applyFont="1" applyFill="1" applyBorder="1" applyAlignment="1" applyProtection="1">
      <alignment horizontal="center" vertical="center" shrinkToFit="1"/>
      <protection hidden="1"/>
    </xf>
    <xf numFmtId="177" fontId="11" fillId="33" borderId="24" xfId="0" applyNumberFormat="1" applyFont="1" applyFill="1" applyBorder="1" applyAlignment="1" applyProtection="1">
      <alignment vertical="center" shrinkToFit="1"/>
      <protection hidden="1"/>
    </xf>
    <xf numFmtId="177" fontId="11" fillId="0" borderId="48" xfId="0" applyNumberFormat="1" applyFont="1" applyFill="1" applyBorder="1" applyAlignment="1" applyProtection="1">
      <alignment vertical="center" shrinkToFit="1"/>
      <protection hidden="1"/>
    </xf>
    <xf numFmtId="177" fontId="11" fillId="0" borderId="24" xfId="0" applyNumberFormat="1" applyFont="1" applyFill="1" applyBorder="1" applyAlignment="1" applyProtection="1">
      <alignment vertical="center" shrinkToFit="1"/>
      <protection hidden="1"/>
    </xf>
    <xf numFmtId="178" fontId="11" fillId="0" borderId="23" xfId="0" applyNumberFormat="1" applyFont="1" applyFill="1" applyBorder="1" applyAlignment="1" applyProtection="1">
      <alignment vertical="center"/>
      <protection hidden="1"/>
    </xf>
    <xf numFmtId="178" fontId="11" fillId="0" borderId="13" xfId="0" applyNumberFormat="1" applyFont="1" applyFill="1" applyBorder="1" applyAlignment="1" applyProtection="1">
      <alignment horizontal="center" vertical="top" textRotation="255"/>
      <protection hidden="1"/>
    </xf>
    <xf numFmtId="178" fontId="11" fillId="0" borderId="49" xfId="0" applyNumberFormat="1" applyFont="1" applyFill="1" applyBorder="1" applyAlignment="1" applyProtection="1">
      <alignment vertical="center"/>
      <protection hidden="1"/>
    </xf>
    <xf numFmtId="178" fontId="13" fillId="0" borderId="39" xfId="0" applyNumberFormat="1" applyFont="1" applyFill="1" applyBorder="1" applyAlignment="1" applyProtection="1">
      <alignment vertical="center" shrinkToFit="1"/>
      <protection hidden="1"/>
    </xf>
    <xf numFmtId="178" fontId="11" fillId="0" borderId="13" xfId="0" applyNumberFormat="1" applyFont="1" applyFill="1" applyBorder="1" applyAlignment="1" applyProtection="1">
      <alignment vertical="center" shrinkToFit="1"/>
      <protection hidden="1" locked="0"/>
    </xf>
    <xf numFmtId="178" fontId="11" fillId="0" borderId="41" xfId="0" applyNumberFormat="1" applyFont="1" applyFill="1" applyBorder="1" applyAlignment="1" applyProtection="1">
      <alignment vertical="center" shrinkToFit="1"/>
      <protection hidden="1" locked="0"/>
    </xf>
    <xf numFmtId="178" fontId="11" fillId="0" borderId="18" xfId="0" applyNumberFormat="1" applyFont="1" applyFill="1" applyBorder="1" applyAlignment="1" applyProtection="1">
      <alignment vertical="center"/>
      <protection hidden="1"/>
    </xf>
    <xf numFmtId="178" fontId="11" fillId="0" borderId="50" xfId="0" applyNumberFormat="1" applyFont="1" applyFill="1" applyBorder="1" applyAlignment="1" applyProtection="1">
      <alignment vertical="center"/>
      <protection hidden="1"/>
    </xf>
    <xf numFmtId="178" fontId="11" fillId="0" borderId="19" xfId="0" applyNumberFormat="1" applyFont="1" applyFill="1" applyBorder="1" applyAlignment="1" applyProtection="1">
      <alignment vertical="center"/>
      <protection hidden="1"/>
    </xf>
    <xf numFmtId="177" fontId="11" fillId="0" borderId="37" xfId="0" applyNumberFormat="1" applyFont="1" applyFill="1" applyBorder="1" applyAlignment="1" applyProtection="1">
      <alignment vertical="center" shrinkToFit="1"/>
      <protection hidden="1"/>
    </xf>
    <xf numFmtId="178" fontId="11" fillId="0" borderId="28" xfId="0" applyNumberFormat="1" applyFont="1" applyFill="1" applyBorder="1" applyAlignment="1" applyProtection="1">
      <alignment vertical="center"/>
      <protection hidden="1"/>
    </xf>
    <xf numFmtId="178" fontId="11" fillId="0" borderId="24" xfId="0" applyNumberFormat="1" applyFont="1" applyFill="1" applyBorder="1" applyAlignment="1" applyProtection="1">
      <alignment vertical="center"/>
      <protection hidden="1"/>
    </xf>
    <xf numFmtId="178" fontId="11" fillId="0" borderId="51" xfId="0" applyNumberFormat="1" applyFont="1" applyFill="1" applyBorder="1" applyAlignment="1" applyProtection="1">
      <alignment vertical="center"/>
      <protection hidden="1"/>
    </xf>
    <xf numFmtId="177" fontId="11" fillId="0" borderId="49" xfId="0" applyNumberFormat="1" applyFont="1" applyFill="1" applyBorder="1" applyAlignment="1" applyProtection="1">
      <alignment vertical="center" shrinkToFit="1"/>
      <protection hidden="1"/>
    </xf>
    <xf numFmtId="177" fontId="11" fillId="33" borderId="52" xfId="0" applyNumberFormat="1" applyFont="1" applyFill="1" applyBorder="1" applyAlignment="1" applyProtection="1">
      <alignment vertical="center" shrinkToFit="1"/>
      <protection hidden="1"/>
    </xf>
    <xf numFmtId="177" fontId="11" fillId="33" borderId="19" xfId="0" applyNumberFormat="1" applyFont="1" applyFill="1" applyBorder="1" applyAlignment="1" applyProtection="1">
      <alignment horizontal="center" vertical="center" shrinkToFit="1"/>
      <protection hidden="1"/>
    </xf>
    <xf numFmtId="177" fontId="11" fillId="33" borderId="19" xfId="0" applyNumberFormat="1" applyFont="1" applyFill="1" applyBorder="1" applyAlignment="1" applyProtection="1">
      <alignment vertical="center" shrinkToFit="1"/>
      <protection hidden="1"/>
    </xf>
    <xf numFmtId="177" fontId="11" fillId="0" borderId="52" xfId="0" applyNumberFormat="1" applyFont="1" applyFill="1" applyBorder="1" applyAlignment="1" applyProtection="1">
      <alignment vertical="center" shrinkToFit="1"/>
      <protection hidden="1"/>
    </xf>
    <xf numFmtId="177" fontId="11" fillId="0" borderId="50" xfId="0" applyNumberFormat="1" applyFont="1" applyFill="1" applyBorder="1" applyAlignment="1" applyProtection="1">
      <alignment vertical="center" shrinkToFit="1"/>
      <protection hidden="1"/>
    </xf>
    <xf numFmtId="177" fontId="11" fillId="0" borderId="19" xfId="0" applyNumberFormat="1" applyFont="1" applyFill="1" applyBorder="1" applyAlignment="1" applyProtection="1">
      <alignment vertical="center" shrinkToFit="1"/>
      <protection hidden="1"/>
    </xf>
    <xf numFmtId="178" fontId="11" fillId="0" borderId="39" xfId="0" applyNumberFormat="1" applyFont="1" applyFill="1" applyBorder="1" applyAlignment="1" applyProtection="1">
      <alignment vertical="center"/>
      <protection hidden="1"/>
    </xf>
    <xf numFmtId="178" fontId="11" fillId="0" borderId="18" xfId="0" applyNumberFormat="1" applyFont="1" applyFill="1" applyBorder="1" applyAlignment="1" applyProtection="1">
      <alignment horizontal="left" vertical="center"/>
      <protection hidden="1"/>
    </xf>
    <xf numFmtId="178" fontId="11" fillId="0" borderId="50" xfId="0" applyNumberFormat="1" applyFont="1" applyFill="1" applyBorder="1" applyAlignment="1" applyProtection="1">
      <alignment horizontal="left" vertical="center"/>
      <protection hidden="1"/>
    </xf>
    <xf numFmtId="178" fontId="11" fillId="0" borderId="19" xfId="0" applyNumberFormat="1" applyFont="1" applyFill="1" applyBorder="1" applyAlignment="1" applyProtection="1">
      <alignment horizontal="left" vertical="center"/>
      <protection hidden="1"/>
    </xf>
    <xf numFmtId="178" fontId="11" fillId="0" borderId="47" xfId="0" applyNumberFormat="1" applyFont="1" applyFill="1" applyBorder="1" applyAlignment="1" applyProtection="1">
      <alignment horizontal="left" vertical="center"/>
      <protection hidden="1"/>
    </xf>
    <xf numFmtId="178" fontId="11" fillId="0" borderId="23" xfId="0" applyNumberFormat="1" applyFont="1" applyFill="1" applyBorder="1" applyAlignment="1" applyProtection="1">
      <alignment horizontal="center" vertical="center"/>
      <protection hidden="1"/>
    </xf>
    <xf numFmtId="178" fontId="11" fillId="0" borderId="24" xfId="0" applyNumberFormat="1" applyFont="1" applyFill="1" applyBorder="1" applyAlignment="1" applyProtection="1">
      <alignment horizontal="center" vertical="center"/>
      <protection hidden="1"/>
    </xf>
    <xf numFmtId="177" fontId="11" fillId="0" borderId="23" xfId="0" applyNumberFormat="1" applyFont="1" applyFill="1" applyBorder="1" applyAlignment="1" applyProtection="1">
      <alignment vertical="center" shrinkToFit="1"/>
      <protection hidden="1"/>
    </xf>
    <xf numFmtId="178" fontId="11" fillId="0" borderId="36" xfId="0" applyNumberFormat="1" applyFont="1" applyFill="1" applyBorder="1" applyAlignment="1" applyProtection="1">
      <alignment horizontal="left" vertical="center"/>
      <protection hidden="1"/>
    </xf>
    <xf numFmtId="178" fontId="11" fillId="0" borderId="49" xfId="0" applyNumberFormat="1" applyFont="1" applyFill="1" applyBorder="1" applyAlignment="1" applyProtection="1">
      <alignment horizontal="center" vertical="center"/>
      <protection hidden="1"/>
    </xf>
    <xf numFmtId="178" fontId="11" fillId="0" borderId="39" xfId="0" applyNumberFormat="1" applyFont="1" applyFill="1" applyBorder="1" applyAlignment="1" applyProtection="1">
      <alignment horizontal="center" vertical="center"/>
      <protection hidden="1"/>
    </xf>
    <xf numFmtId="178" fontId="11" fillId="0" borderId="15" xfId="0" applyNumberFormat="1" applyFont="1" applyFill="1" applyBorder="1" applyAlignment="1" applyProtection="1">
      <alignment vertical="center" shrinkToFit="1"/>
      <protection hidden="1" locked="0"/>
    </xf>
    <xf numFmtId="177" fontId="11" fillId="0" borderId="53" xfId="0" applyNumberFormat="1" applyFont="1" applyFill="1" applyBorder="1" applyAlignment="1" applyProtection="1">
      <alignment vertical="center" shrinkToFit="1"/>
      <protection hidden="1"/>
    </xf>
    <xf numFmtId="177" fontId="11" fillId="0" borderId="17" xfId="0" applyNumberFormat="1" applyFont="1" applyFill="1" applyBorder="1" applyAlignment="1" applyProtection="1">
      <alignment horizontal="center" vertical="center" shrinkToFit="1"/>
      <protection hidden="1"/>
    </xf>
    <xf numFmtId="177" fontId="11" fillId="0" borderId="17" xfId="0" applyNumberFormat="1" applyFont="1" applyFill="1" applyBorder="1" applyAlignment="1" applyProtection="1">
      <alignment vertical="center" shrinkToFit="1"/>
      <protection hidden="1"/>
    </xf>
    <xf numFmtId="177" fontId="11" fillId="0" borderId="16" xfId="0" applyNumberFormat="1" applyFont="1" applyFill="1" applyBorder="1" applyAlignment="1" applyProtection="1">
      <alignment vertical="center" shrinkToFit="1"/>
      <protection hidden="1"/>
    </xf>
    <xf numFmtId="178" fontId="11" fillId="0" borderId="16" xfId="0" applyNumberFormat="1" applyFont="1" applyFill="1" applyBorder="1" applyAlignment="1" applyProtection="1">
      <alignment vertical="center" shrinkToFit="1"/>
      <protection hidden="1" locked="0"/>
    </xf>
    <xf numFmtId="178" fontId="14" fillId="0" borderId="18" xfId="0" applyNumberFormat="1" applyFont="1" applyFill="1" applyBorder="1" applyAlignment="1" applyProtection="1">
      <alignment horizontal="left" vertical="center"/>
      <protection hidden="1"/>
    </xf>
    <xf numFmtId="178" fontId="11" fillId="0" borderId="43" xfId="0" applyNumberFormat="1" applyFont="1" applyFill="1" applyBorder="1" applyAlignment="1" applyProtection="1">
      <alignment horizontal="left" vertical="center"/>
      <protection hidden="1"/>
    </xf>
    <xf numFmtId="178" fontId="11" fillId="0" borderId="37" xfId="0" applyNumberFormat="1" applyFont="1" applyFill="1" applyBorder="1" applyAlignment="1" applyProtection="1">
      <alignment horizontal="center" vertical="center"/>
      <protection hidden="1"/>
    </xf>
    <xf numFmtId="178" fontId="11" fillId="0" borderId="44" xfId="0" applyNumberFormat="1" applyFont="1" applyFill="1" applyBorder="1" applyAlignment="1" applyProtection="1">
      <alignment horizontal="center" vertical="center"/>
      <protection hidden="1"/>
    </xf>
    <xf numFmtId="178" fontId="11" fillId="0" borderId="54" xfId="0" applyNumberFormat="1" applyFont="1" applyFill="1" applyBorder="1" applyAlignment="1" applyProtection="1">
      <alignment vertical="center" shrinkToFit="1"/>
      <protection hidden="1" locked="0"/>
    </xf>
    <xf numFmtId="177" fontId="11" fillId="33" borderId="55" xfId="0" applyNumberFormat="1" applyFont="1" applyFill="1" applyBorder="1" applyAlignment="1" applyProtection="1">
      <alignment vertical="center" shrinkToFit="1"/>
      <protection hidden="1"/>
    </xf>
    <xf numFmtId="177" fontId="11" fillId="33" borderId="21" xfId="0" applyNumberFormat="1" applyFont="1" applyFill="1" applyBorder="1" applyAlignment="1" applyProtection="1">
      <alignment horizontal="center" vertical="center" shrinkToFit="1"/>
      <protection hidden="1"/>
    </xf>
    <xf numFmtId="177" fontId="11" fillId="33" borderId="21" xfId="0" applyNumberFormat="1" applyFont="1" applyFill="1" applyBorder="1" applyAlignment="1" applyProtection="1">
      <alignment vertical="center" shrinkToFit="1"/>
      <protection hidden="1"/>
    </xf>
    <xf numFmtId="177" fontId="11" fillId="0" borderId="55" xfId="0" applyNumberFormat="1" applyFont="1" applyFill="1" applyBorder="1" applyAlignment="1" applyProtection="1">
      <alignment vertical="center" shrinkToFit="1"/>
      <protection hidden="1"/>
    </xf>
    <xf numFmtId="177" fontId="11" fillId="0" borderId="20" xfId="0" applyNumberFormat="1" applyFont="1" applyFill="1" applyBorder="1" applyAlignment="1" applyProtection="1">
      <alignment vertical="center" shrinkToFit="1"/>
      <protection hidden="1"/>
    </xf>
    <xf numFmtId="177" fontId="11" fillId="0" borderId="21" xfId="0" applyNumberFormat="1" applyFont="1" applyFill="1" applyBorder="1" applyAlignment="1" applyProtection="1">
      <alignment vertical="center" shrinkToFit="1"/>
      <protection hidden="1"/>
    </xf>
    <xf numFmtId="178" fontId="11" fillId="0" borderId="42" xfId="0" applyNumberFormat="1" applyFont="1" applyFill="1" applyBorder="1" applyAlignment="1" applyProtection="1">
      <alignment horizontal="distributed"/>
      <protection hidden="1"/>
    </xf>
    <xf numFmtId="178" fontId="11" fillId="0" borderId="42" xfId="0" applyNumberFormat="1" applyFont="1" applyFill="1" applyBorder="1" applyAlignment="1" applyProtection="1">
      <alignment/>
      <protection hidden="1"/>
    </xf>
    <xf numFmtId="177" fontId="11" fillId="0" borderId="42" xfId="0" applyNumberFormat="1" applyFont="1" applyFill="1" applyBorder="1" applyAlignment="1" applyProtection="1">
      <alignment shrinkToFit="1"/>
      <protection hidden="1"/>
    </xf>
    <xf numFmtId="178" fontId="11" fillId="0" borderId="0" xfId="0" applyNumberFormat="1" applyFont="1" applyFill="1" applyAlignment="1" applyProtection="1">
      <alignment/>
      <protection hidden="1"/>
    </xf>
    <xf numFmtId="178" fontId="11" fillId="34" borderId="11" xfId="0" applyNumberFormat="1" applyFont="1" applyFill="1" applyBorder="1" applyAlignment="1" applyProtection="1">
      <alignment vertical="center"/>
      <protection hidden="1"/>
    </xf>
    <xf numFmtId="177" fontId="11" fillId="34" borderId="11" xfId="0" applyNumberFormat="1" applyFont="1" applyFill="1" applyBorder="1" applyAlignment="1" applyProtection="1">
      <alignment vertical="center" shrinkToFit="1"/>
      <protection hidden="1"/>
    </xf>
    <xf numFmtId="178" fontId="11" fillId="0" borderId="0" xfId="0" applyNumberFormat="1" applyFont="1" applyBorder="1" applyAlignment="1" applyProtection="1">
      <alignment horizontal="left" vertical="center" wrapText="1"/>
      <protection hidden="1"/>
    </xf>
    <xf numFmtId="178" fontId="11" fillId="0" borderId="0" xfId="0" applyNumberFormat="1" applyFont="1" applyFill="1" applyBorder="1" applyAlignment="1" applyProtection="1">
      <alignment horizontal="left" vertical="center" wrapText="1"/>
      <protection hidden="1"/>
    </xf>
    <xf numFmtId="178" fontId="11" fillId="0" borderId="0" xfId="0" applyNumberFormat="1" applyFont="1" applyBorder="1" applyAlignment="1" applyProtection="1">
      <alignment horizontal="left" vertical="center"/>
      <protection hidden="1"/>
    </xf>
    <xf numFmtId="178" fontId="11" fillId="34" borderId="0" xfId="0" applyNumberFormat="1" applyFont="1" applyFill="1" applyBorder="1" applyAlignment="1" applyProtection="1">
      <alignment vertical="center"/>
      <protection hidden="1"/>
    </xf>
    <xf numFmtId="177" fontId="11" fillId="34" borderId="0" xfId="0" applyNumberFormat="1" applyFont="1" applyFill="1" applyBorder="1" applyAlignment="1" applyProtection="1">
      <alignment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/>
      <protection hidden="1"/>
    </xf>
    <xf numFmtId="178" fontId="11" fillId="0" borderId="16" xfId="0" applyNumberFormat="1" applyFont="1" applyBorder="1" applyAlignment="1" applyProtection="1">
      <alignment horizontal="center" vertical="center"/>
      <protection hidden="1"/>
    </xf>
    <xf numFmtId="178" fontId="11" fillId="0" borderId="17" xfId="0" applyNumberFormat="1" applyFont="1" applyBorder="1" applyAlignment="1" applyProtection="1">
      <alignment horizontal="center" vertical="center"/>
      <protection hidden="1"/>
    </xf>
    <xf numFmtId="177" fontId="11" fillId="0" borderId="56" xfId="0" applyNumberFormat="1" applyFont="1" applyFill="1" applyBorder="1" applyAlignment="1" applyProtection="1">
      <alignment horizontal="center" vertical="center" shrinkToFit="1"/>
      <protection hidden="1"/>
    </xf>
    <xf numFmtId="178" fontId="11" fillId="0" borderId="56" xfId="0" applyNumberFormat="1" applyFont="1" applyFill="1" applyBorder="1" applyAlignment="1" applyProtection="1">
      <alignment horizontal="center" vertical="center" shrinkToFit="1"/>
      <protection hidden="1"/>
    </xf>
    <xf numFmtId="178" fontId="11" fillId="0" borderId="10" xfId="0" applyNumberFormat="1" applyFont="1" applyFill="1" applyBorder="1" applyAlignment="1" applyProtection="1">
      <alignment vertical="center" textRotation="255"/>
      <protection hidden="1"/>
    </xf>
    <xf numFmtId="178" fontId="14" fillId="0" borderId="19" xfId="0" applyNumberFormat="1" applyFont="1" applyFill="1" applyBorder="1" applyAlignment="1" applyProtection="1">
      <alignment vertical="center"/>
      <protection hidden="1"/>
    </xf>
    <xf numFmtId="177" fontId="11" fillId="0" borderId="19" xfId="0" applyNumberFormat="1" applyFont="1" applyFill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Fill="1" applyBorder="1" applyAlignment="1" applyProtection="1">
      <alignment vertical="center" textRotation="255"/>
      <protection hidden="1"/>
    </xf>
    <xf numFmtId="178" fontId="14" fillId="0" borderId="57" xfId="0" applyNumberFormat="1" applyFont="1" applyFill="1" applyBorder="1" applyAlignment="1" applyProtection="1">
      <alignment vertical="center"/>
      <protection hidden="1"/>
    </xf>
    <xf numFmtId="177" fontId="11" fillId="33" borderId="58" xfId="0" applyNumberFormat="1" applyFont="1" applyFill="1" applyBorder="1" applyAlignment="1" applyProtection="1">
      <alignment vertical="center" shrinkToFit="1"/>
      <protection hidden="1"/>
    </xf>
    <xf numFmtId="177" fontId="11" fillId="33" borderId="57" xfId="0" applyNumberFormat="1" applyFont="1" applyFill="1" applyBorder="1" applyAlignment="1" applyProtection="1">
      <alignment horizontal="center" vertical="center" shrinkToFit="1"/>
      <protection hidden="1"/>
    </xf>
    <xf numFmtId="177" fontId="11" fillId="0" borderId="58" xfId="0" applyNumberFormat="1" applyFont="1" applyFill="1" applyBorder="1" applyAlignment="1" applyProtection="1">
      <alignment vertical="center" shrinkToFit="1"/>
      <protection hidden="1"/>
    </xf>
    <xf numFmtId="177" fontId="11" fillId="0" borderId="57" xfId="0" applyNumberFormat="1" applyFont="1" applyFill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Fill="1" applyBorder="1" applyAlignment="1" applyProtection="1">
      <alignment vertical="center"/>
      <protection hidden="1"/>
    </xf>
    <xf numFmtId="178" fontId="11" fillId="0" borderId="16" xfId="0" applyNumberFormat="1" applyFont="1" applyFill="1" applyBorder="1" applyAlignment="1" applyProtection="1">
      <alignment vertical="center"/>
      <protection hidden="1"/>
    </xf>
    <xf numFmtId="178" fontId="14" fillId="0" borderId="17" xfId="0" applyNumberFormat="1" applyFont="1" applyFill="1" applyBorder="1" applyAlignment="1" applyProtection="1">
      <alignment vertical="center"/>
      <protection hidden="1"/>
    </xf>
    <xf numFmtId="177" fontId="11" fillId="33" borderId="53" xfId="0" applyNumberFormat="1" applyFont="1" applyFill="1" applyBorder="1" applyAlignment="1" applyProtection="1">
      <alignment vertical="center" shrinkToFit="1"/>
      <protection hidden="1"/>
    </xf>
    <xf numFmtId="177" fontId="11" fillId="33" borderId="17" xfId="0" applyNumberFormat="1" applyFont="1" applyFill="1" applyBorder="1" applyAlignment="1" applyProtection="1">
      <alignment horizontal="center" vertical="center" shrinkToFit="1"/>
      <protection hidden="1"/>
    </xf>
    <xf numFmtId="177" fontId="11" fillId="0" borderId="28" xfId="0" applyNumberFormat="1" applyFont="1" applyFill="1" applyBorder="1" applyAlignment="1" applyProtection="1">
      <alignment horizontal="center" vertical="center" shrinkToFit="1"/>
      <protection hidden="1"/>
    </xf>
    <xf numFmtId="178" fontId="11" fillId="0" borderId="59" xfId="0" applyNumberFormat="1" applyFont="1" applyFill="1" applyBorder="1" applyAlignment="1" applyProtection="1">
      <alignment vertical="center"/>
      <protection hidden="1"/>
    </xf>
    <xf numFmtId="178" fontId="14" fillId="0" borderId="12" xfId="0" applyNumberFormat="1" applyFont="1" applyFill="1" applyBorder="1" applyAlignment="1" applyProtection="1">
      <alignment vertical="center"/>
      <protection hidden="1"/>
    </xf>
    <xf numFmtId="177" fontId="11" fillId="33" borderId="60" xfId="0" applyNumberFormat="1" applyFont="1" applyFill="1" applyBorder="1" applyAlignment="1" applyProtection="1">
      <alignment vertical="center" shrinkToFit="1"/>
      <protection hidden="1"/>
    </xf>
    <xf numFmtId="177" fontId="11" fillId="33" borderId="12" xfId="0" applyNumberFormat="1" applyFont="1" applyFill="1" applyBorder="1" applyAlignment="1" applyProtection="1">
      <alignment horizontal="center" vertical="center" shrinkToFit="1"/>
      <protection hidden="1"/>
    </xf>
    <xf numFmtId="177" fontId="11" fillId="0" borderId="60" xfId="0" applyNumberFormat="1" applyFont="1" applyFill="1" applyBorder="1" applyAlignment="1" applyProtection="1">
      <alignment vertical="center" shrinkToFit="1"/>
      <protection hidden="1"/>
    </xf>
    <xf numFmtId="177" fontId="11" fillId="0" borderId="12" xfId="0" applyNumberFormat="1" applyFont="1" applyFill="1" applyBorder="1" applyAlignment="1" applyProtection="1">
      <alignment horizontal="center" vertical="center" shrinkToFit="1"/>
      <protection hidden="1"/>
    </xf>
    <xf numFmtId="178" fontId="14" fillId="0" borderId="44" xfId="0" applyNumberFormat="1" applyFont="1" applyFill="1" applyBorder="1" applyAlignment="1" applyProtection="1">
      <alignment vertical="center"/>
      <protection hidden="1"/>
    </xf>
    <xf numFmtId="177" fontId="11" fillId="0" borderId="44" xfId="0" applyNumberFormat="1" applyFont="1" applyFill="1" applyBorder="1" applyAlignment="1" applyProtection="1">
      <alignment horizontal="center" vertical="center" shrinkToFit="1"/>
      <protection hidden="1"/>
    </xf>
    <xf numFmtId="177" fontId="11" fillId="0" borderId="24" xfId="0" applyNumberFormat="1" applyFont="1" applyFill="1" applyBorder="1" applyAlignment="1" applyProtection="1">
      <alignment horizontal="center" vertical="center" shrinkToFit="1"/>
      <protection hidden="1"/>
    </xf>
    <xf numFmtId="178" fontId="11" fillId="0" borderId="61" xfId="0" applyNumberFormat="1" applyFont="1" applyFill="1" applyBorder="1" applyAlignment="1" applyProtection="1">
      <alignment vertical="center"/>
      <protection hidden="1"/>
    </xf>
    <xf numFmtId="178" fontId="14" fillId="0" borderId="62" xfId="0" applyNumberFormat="1" applyFont="1" applyFill="1" applyBorder="1" applyAlignment="1" applyProtection="1">
      <alignment vertical="center"/>
      <protection hidden="1"/>
    </xf>
    <xf numFmtId="178" fontId="11" fillId="0" borderId="63" xfId="0" applyNumberFormat="1" applyFont="1" applyFill="1" applyBorder="1" applyAlignment="1" applyProtection="1">
      <alignment vertical="center"/>
      <protection hidden="1"/>
    </xf>
    <xf numFmtId="178" fontId="14" fillId="0" borderId="33" xfId="0" applyNumberFormat="1" applyFont="1" applyFill="1" applyBorder="1" applyAlignment="1" applyProtection="1">
      <alignment vertical="center"/>
      <protection hidden="1"/>
    </xf>
    <xf numFmtId="178" fontId="14" fillId="0" borderId="15" xfId="0" applyNumberFormat="1" applyFont="1" applyFill="1" applyBorder="1" applyAlignment="1" applyProtection="1">
      <alignment vertical="center"/>
      <protection hidden="1"/>
    </xf>
    <xf numFmtId="178" fontId="11" fillId="0" borderId="64" xfId="0" applyNumberFormat="1" applyFont="1" applyFill="1" applyBorder="1" applyAlignment="1" applyProtection="1">
      <alignment vertical="center"/>
      <protection hidden="1"/>
    </xf>
    <xf numFmtId="178" fontId="21" fillId="0" borderId="0" xfId="0" applyNumberFormat="1" applyFont="1" applyBorder="1" applyAlignment="1" applyProtection="1">
      <alignment horizontal="center" vertical="center"/>
      <protection hidden="1"/>
    </xf>
    <xf numFmtId="177" fontId="11" fillId="33" borderId="11" xfId="0" applyNumberFormat="1" applyFont="1" applyFill="1" applyBorder="1" applyAlignment="1" applyProtection="1">
      <alignment vertical="center" shrinkToFit="1"/>
      <protection hidden="1"/>
    </xf>
    <xf numFmtId="177" fontId="11" fillId="0" borderId="12" xfId="0" applyNumberFormat="1" applyFont="1" applyFill="1" applyBorder="1" applyAlignment="1" applyProtection="1">
      <alignment vertical="center" shrinkToFit="1"/>
      <protection hidden="1"/>
    </xf>
    <xf numFmtId="178" fontId="11" fillId="0" borderId="22" xfId="0" applyNumberFormat="1" applyFont="1" applyBorder="1" applyAlignment="1" applyProtection="1">
      <alignment vertical="center"/>
      <protection hidden="1"/>
    </xf>
    <xf numFmtId="177" fontId="11" fillId="33" borderId="23" xfId="0" applyNumberFormat="1" applyFont="1" applyFill="1" applyBorder="1" applyAlignment="1" applyProtection="1">
      <alignment vertical="center" shrinkToFit="1"/>
      <protection hidden="1"/>
    </xf>
    <xf numFmtId="178" fontId="11" fillId="0" borderId="22" xfId="0" applyNumberFormat="1" applyFont="1" applyFill="1" applyBorder="1" applyAlignment="1" applyProtection="1">
      <alignment vertical="center"/>
      <protection hidden="1"/>
    </xf>
    <xf numFmtId="177" fontId="11" fillId="33" borderId="0" xfId="0" applyNumberFormat="1" applyFont="1" applyFill="1" applyBorder="1" applyAlignment="1" applyProtection="1">
      <alignment vertical="center" shrinkToFit="1"/>
      <protection hidden="1"/>
    </xf>
    <xf numFmtId="177" fontId="11" fillId="33" borderId="42" xfId="0" applyNumberFormat="1" applyFont="1" applyFill="1" applyBorder="1" applyAlignment="1" applyProtection="1">
      <alignment vertical="center" shrinkToFit="1"/>
      <protection hidden="1"/>
    </xf>
    <xf numFmtId="177" fontId="11" fillId="0" borderId="14" xfId="0" applyNumberFormat="1" applyFont="1" applyFill="1" applyBorder="1" applyAlignment="1" applyProtection="1">
      <alignment horizontal="center" vertical="center" shrinkToFit="1"/>
      <protection hidden="1"/>
    </xf>
    <xf numFmtId="178" fontId="11" fillId="0" borderId="41" xfId="0" applyNumberFormat="1" applyFont="1" applyFill="1" applyBorder="1" applyAlignment="1" applyProtection="1">
      <alignment vertical="center" shrinkToFit="1"/>
      <protection hidden="1"/>
    </xf>
    <xf numFmtId="178" fontId="11" fillId="0" borderId="25" xfId="0" applyNumberFormat="1" applyFont="1" applyBorder="1" applyAlignment="1" applyProtection="1">
      <alignment vertical="center"/>
      <protection hidden="1"/>
    </xf>
    <xf numFmtId="178" fontId="11" fillId="0" borderId="50" xfId="0" applyNumberFormat="1" applyFont="1" applyBorder="1" applyAlignment="1" applyProtection="1">
      <alignment vertical="center"/>
      <protection hidden="1"/>
    </xf>
    <xf numFmtId="178" fontId="11" fillId="0" borderId="15" xfId="0" applyNumberFormat="1" applyFont="1" applyFill="1" applyBorder="1" applyAlignment="1" applyProtection="1">
      <alignment vertical="center" shrinkToFit="1"/>
      <protection hidden="1"/>
    </xf>
    <xf numFmtId="177" fontId="11" fillId="33" borderId="65" xfId="0" applyNumberFormat="1" applyFont="1" applyFill="1" applyBorder="1" applyAlignment="1" applyProtection="1">
      <alignment horizontal="center" vertical="center" shrinkToFit="1"/>
      <protection hidden="1"/>
    </xf>
    <xf numFmtId="177" fontId="11" fillId="0" borderId="65" xfId="0" applyNumberFormat="1" applyFont="1" applyFill="1" applyBorder="1" applyAlignment="1" applyProtection="1">
      <alignment horizontal="center" vertical="center" shrinkToFit="1"/>
      <protection hidden="1"/>
    </xf>
    <xf numFmtId="178" fontId="11" fillId="0" borderId="42" xfId="0" applyNumberFormat="1" applyFont="1" applyFill="1" applyBorder="1" applyAlignment="1" applyProtection="1">
      <alignment horizontal="center" vertical="center"/>
      <protection hidden="1"/>
    </xf>
    <xf numFmtId="178" fontId="21" fillId="0" borderId="16" xfId="0" applyNumberFormat="1" applyFont="1" applyFill="1" applyBorder="1" applyAlignment="1" applyProtection="1">
      <alignment horizontal="center" vertical="center"/>
      <protection hidden="1"/>
    </xf>
    <xf numFmtId="178" fontId="11" fillId="0" borderId="0" xfId="0" applyNumberFormat="1" applyFont="1" applyBorder="1" applyAlignment="1" applyProtection="1">
      <alignment horizontal="center" vertical="center" shrinkToFit="1"/>
      <protection hidden="1"/>
    </xf>
    <xf numFmtId="178" fontId="11" fillId="0" borderId="0" xfId="0" applyNumberFormat="1" applyFont="1" applyBorder="1" applyAlignment="1" applyProtection="1">
      <alignment horizontal="left" vertical="center" shrinkToFit="1"/>
      <protection hidden="1"/>
    </xf>
    <xf numFmtId="178" fontId="11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0" xfId="0" applyFont="1" applyBorder="1" applyAlignment="1" applyProtection="1">
      <alignment horizontal="left" vertical="center" wrapText="1"/>
      <protection hidden="1"/>
    </xf>
    <xf numFmtId="178" fontId="11" fillId="0" borderId="66" xfId="0" applyNumberFormat="1" applyFont="1" applyBorder="1" applyAlignment="1" applyProtection="1">
      <alignment horizontal="center" vertical="center" textRotation="255"/>
      <protection hidden="1"/>
    </xf>
    <xf numFmtId="178" fontId="16" fillId="0" borderId="11" xfId="0" applyNumberFormat="1" applyFont="1" applyBorder="1" applyAlignment="1" applyProtection="1">
      <alignment vertical="center"/>
      <protection hidden="1"/>
    </xf>
    <xf numFmtId="178" fontId="11" fillId="0" borderId="63" xfId="0" applyNumberFormat="1" applyFont="1" applyBorder="1" applyAlignment="1" applyProtection="1">
      <alignment horizontal="center" vertical="center" textRotation="255"/>
      <protection hidden="1"/>
    </xf>
    <xf numFmtId="178" fontId="16" fillId="0" borderId="0" xfId="0" applyNumberFormat="1" applyFont="1" applyBorder="1" applyAlignment="1" applyProtection="1">
      <alignment vertical="center"/>
      <protection hidden="1"/>
    </xf>
    <xf numFmtId="178" fontId="11" fillId="0" borderId="67" xfId="0" applyNumberFormat="1" applyFont="1" applyBorder="1" applyAlignment="1" applyProtection="1">
      <alignment horizontal="left" vertical="center"/>
      <protection hidden="1"/>
    </xf>
    <xf numFmtId="178" fontId="14" fillId="0" borderId="23" xfId="0" applyNumberFormat="1" applyFont="1" applyBorder="1" applyAlignment="1" applyProtection="1">
      <alignment horizontal="left" vertical="center"/>
      <protection hidden="1"/>
    </xf>
    <xf numFmtId="178" fontId="11" fillId="0" borderId="0" xfId="0" applyNumberFormat="1" applyFont="1" applyBorder="1" applyAlignment="1" applyProtection="1">
      <alignment horizontal="center" vertical="center" wrapText="1"/>
      <protection hidden="1"/>
    </xf>
    <xf numFmtId="178" fontId="11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177" fontId="11" fillId="0" borderId="0" xfId="0" applyNumberFormat="1" applyFont="1" applyBorder="1" applyAlignment="1" applyProtection="1">
      <alignment vertical="center" shrinkToFit="1"/>
      <protection hidden="1"/>
    </xf>
    <xf numFmtId="178" fontId="11" fillId="0" borderId="0" xfId="0" applyNumberFormat="1" applyFont="1" applyAlignment="1" applyProtection="1">
      <alignment vertical="center" wrapText="1"/>
      <protection hidden="1"/>
    </xf>
    <xf numFmtId="177" fontId="11" fillId="0" borderId="0" xfId="0" applyNumberFormat="1" applyFont="1" applyAlignment="1" applyProtection="1">
      <alignment shrinkToFit="1"/>
      <protection hidden="1"/>
    </xf>
    <xf numFmtId="178" fontId="11" fillId="0" borderId="0" xfId="0" applyNumberFormat="1" applyFont="1" applyAlignment="1" applyProtection="1">
      <alignment horizontal="left" vertical="center"/>
      <protection hidden="1"/>
    </xf>
    <xf numFmtId="178" fontId="11" fillId="0" borderId="0" xfId="0" applyNumberFormat="1" applyFont="1" applyBorder="1" applyAlignment="1" applyProtection="1">
      <alignment horizontal="right"/>
      <protection hidden="1"/>
    </xf>
    <xf numFmtId="178" fontId="11" fillId="0" borderId="0" xfId="0" applyNumberFormat="1" applyFont="1" applyFill="1" applyBorder="1" applyAlignment="1" applyProtection="1">
      <alignment horizontal="right"/>
      <protection hidden="1"/>
    </xf>
    <xf numFmtId="178" fontId="11" fillId="0" borderId="25" xfId="0" applyNumberFormat="1" applyFont="1" applyBorder="1" applyAlignment="1" applyProtection="1">
      <alignment/>
      <protection hidden="1"/>
    </xf>
    <xf numFmtId="178" fontId="11" fillId="0" borderId="50" xfId="0" applyNumberFormat="1" applyFont="1" applyBorder="1" applyAlignment="1" applyProtection="1">
      <alignment/>
      <protection hidden="1"/>
    </xf>
    <xf numFmtId="178" fontId="11" fillId="0" borderId="19" xfId="0" applyNumberFormat="1" applyFont="1" applyBorder="1" applyAlignment="1" applyProtection="1">
      <alignment/>
      <protection hidden="1"/>
    </xf>
    <xf numFmtId="178" fontId="11" fillId="0" borderId="22" xfId="0" applyNumberFormat="1" applyFont="1" applyBorder="1" applyAlignment="1" applyProtection="1">
      <alignment/>
      <protection hidden="1"/>
    </xf>
    <xf numFmtId="178" fontId="11" fillId="0" borderId="23" xfId="0" applyNumberFormat="1" applyFont="1" applyBorder="1" applyAlignment="1" applyProtection="1">
      <alignment/>
      <protection hidden="1"/>
    </xf>
    <xf numFmtId="178" fontId="11" fillId="0" borderId="24" xfId="0" applyNumberFormat="1" applyFont="1" applyBorder="1" applyAlignment="1" applyProtection="1">
      <alignment/>
      <protection hidden="1"/>
    </xf>
    <xf numFmtId="178" fontId="11" fillId="0" borderId="68" xfId="0" applyNumberFormat="1" applyFont="1" applyBorder="1" applyAlignment="1" applyProtection="1">
      <alignment/>
      <protection hidden="1"/>
    </xf>
    <xf numFmtId="178" fontId="11" fillId="0" borderId="37" xfId="0" applyNumberFormat="1" applyFont="1" applyBorder="1" applyAlignment="1" applyProtection="1">
      <alignment/>
      <protection hidden="1"/>
    </xf>
    <xf numFmtId="178" fontId="11" fillId="0" borderId="44" xfId="0" applyNumberFormat="1" applyFont="1" applyBorder="1" applyAlignment="1" applyProtection="1">
      <alignment/>
      <protection hidden="1"/>
    </xf>
    <xf numFmtId="178" fontId="11" fillId="0" borderId="26" xfId="0" applyNumberFormat="1" applyFont="1" applyBorder="1" applyAlignment="1" applyProtection="1">
      <alignment/>
      <protection hidden="1"/>
    </xf>
    <xf numFmtId="178" fontId="11" fillId="0" borderId="69" xfId="0" applyNumberFormat="1" applyFont="1" applyBorder="1" applyAlignment="1" applyProtection="1">
      <alignment/>
      <protection hidden="1"/>
    </xf>
    <xf numFmtId="178" fontId="11" fillId="0" borderId="70" xfId="0" applyNumberFormat="1" applyFont="1" applyBorder="1" applyAlignment="1" applyProtection="1">
      <alignment/>
      <protection hidden="1"/>
    </xf>
    <xf numFmtId="178" fontId="11" fillId="0" borderId="71" xfId="0" applyNumberFormat="1" applyFont="1" applyBorder="1" applyAlignment="1" applyProtection="1">
      <alignment/>
      <protection hidden="1"/>
    </xf>
    <xf numFmtId="178" fontId="11" fillId="0" borderId="62" xfId="0" applyNumberFormat="1" applyFont="1" applyBorder="1" applyAlignment="1" applyProtection="1">
      <alignment/>
      <protection hidden="1"/>
    </xf>
    <xf numFmtId="178" fontId="11" fillId="35" borderId="41" xfId="0" applyNumberFormat="1" applyFont="1" applyFill="1" applyBorder="1" applyAlignment="1" applyProtection="1">
      <alignment vertical="center" shrinkToFit="1"/>
      <protection locked="0"/>
    </xf>
    <xf numFmtId="178" fontId="11" fillId="35" borderId="26" xfId="0" applyNumberFormat="1" applyFont="1" applyFill="1" applyBorder="1" applyAlignment="1" applyProtection="1">
      <alignment vertical="center" shrinkToFit="1"/>
      <protection locked="0"/>
    </xf>
    <xf numFmtId="178" fontId="11" fillId="35" borderId="72" xfId="0" applyNumberFormat="1" applyFont="1" applyFill="1" applyBorder="1" applyAlignment="1" applyProtection="1">
      <alignment vertical="center" shrinkToFit="1"/>
      <protection locked="0"/>
    </xf>
    <xf numFmtId="178" fontId="11" fillId="35" borderId="68" xfId="0" applyNumberFormat="1" applyFont="1" applyFill="1" applyBorder="1" applyAlignment="1" applyProtection="1">
      <alignment vertical="center" shrinkToFit="1"/>
      <protection locked="0"/>
    </xf>
    <xf numFmtId="178" fontId="11" fillId="35" borderId="22" xfId="0" applyNumberFormat="1" applyFont="1" applyFill="1" applyBorder="1" applyAlignment="1" applyProtection="1">
      <alignment vertical="center" shrinkToFit="1"/>
      <protection locked="0"/>
    </xf>
    <xf numFmtId="178" fontId="11" fillId="35" borderId="37" xfId="0" applyNumberFormat="1" applyFont="1" applyFill="1" applyBorder="1" applyAlignment="1" applyProtection="1">
      <alignment vertical="center"/>
      <protection locked="0"/>
    </xf>
    <xf numFmtId="178" fontId="11" fillId="35" borderId="43" xfId="0" applyNumberFormat="1" applyFont="1" applyFill="1" applyBorder="1" applyAlignment="1" applyProtection="1">
      <alignment vertical="center"/>
      <protection locked="0"/>
    </xf>
    <xf numFmtId="178" fontId="11" fillId="35" borderId="47" xfId="0" applyNumberFormat="1" applyFont="1" applyFill="1" applyBorder="1" applyAlignment="1" applyProtection="1">
      <alignment vertical="center"/>
      <protection locked="0"/>
    </xf>
    <xf numFmtId="178" fontId="11" fillId="35" borderId="23" xfId="0" applyNumberFormat="1" applyFont="1" applyFill="1" applyBorder="1" applyAlignment="1" applyProtection="1">
      <alignment vertical="center"/>
      <protection locked="0"/>
    </xf>
    <xf numFmtId="178" fontId="11" fillId="35" borderId="25" xfId="0" applyNumberFormat="1" applyFont="1" applyFill="1" applyBorder="1" applyAlignment="1" applyProtection="1">
      <alignment vertical="center" shrinkToFit="1"/>
      <protection locked="0"/>
    </xf>
    <xf numFmtId="178" fontId="11" fillId="35" borderId="13" xfId="0" applyNumberFormat="1" applyFont="1" applyFill="1" applyBorder="1" applyAlignment="1" applyProtection="1">
      <alignment vertical="center" shrinkToFit="1"/>
      <protection locked="0"/>
    </xf>
    <xf numFmtId="178" fontId="11" fillId="35" borderId="73" xfId="0" applyNumberFormat="1" applyFont="1" applyFill="1" applyBorder="1" applyAlignment="1" applyProtection="1">
      <alignment vertical="center" shrinkToFit="1"/>
      <protection locked="0"/>
    </xf>
    <xf numFmtId="178" fontId="11" fillId="35" borderId="50" xfId="0" applyNumberFormat="1" applyFont="1" applyFill="1" applyBorder="1" applyAlignment="1" applyProtection="1">
      <alignment vertical="center" shrinkToFit="1"/>
      <protection locked="0"/>
    </xf>
    <xf numFmtId="178" fontId="11" fillId="35" borderId="23" xfId="0" applyNumberFormat="1" applyFont="1" applyFill="1" applyBorder="1" applyAlignment="1" applyProtection="1">
      <alignment vertical="center" shrinkToFit="1"/>
      <protection locked="0"/>
    </xf>
    <xf numFmtId="178" fontId="11" fillId="35" borderId="49" xfId="0" applyNumberFormat="1" applyFont="1" applyFill="1" applyBorder="1" applyAlignment="1" applyProtection="1">
      <alignment vertical="center" shrinkToFit="1"/>
      <protection locked="0"/>
    </xf>
    <xf numFmtId="178" fontId="11" fillId="35" borderId="74" xfId="0" applyNumberFormat="1" applyFont="1" applyFill="1" applyBorder="1" applyAlignment="1" applyProtection="1">
      <alignment vertical="center" shrinkToFit="1"/>
      <protection locked="0"/>
    </xf>
    <xf numFmtId="178" fontId="11" fillId="35" borderId="10" xfId="0" applyNumberFormat="1" applyFont="1" applyFill="1" applyBorder="1" applyAlignment="1" applyProtection="1">
      <alignment vertical="center" shrinkToFit="1"/>
      <protection locked="0"/>
    </xf>
    <xf numFmtId="178" fontId="11" fillId="35" borderId="15" xfId="0" applyNumberFormat="1" applyFont="1" applyFill="1" applyBorder="1" applyAlignment="1" applyProtection="1">
      <alignment vertical="center" shrinkToFit="1"/>
      <protection locked="0"/>
    </xf>
    <xf numFmtId="178" fontId="11" fillId="35" borderId="11" xfId="0" applyNumberFormat="1" applyFont="1" applyFill="1" applyBorder="1" applyAlignment="1" applyProtection="1">
      <alignment vertical="center" shrinkToFit="1"/>
      <protection locked="0"/>
    </xf>
    <xf numFmtId="178" fontId="11" fillId="35" borderId="16" xfId="0" applyNumberFormat="1" applyFont="1" applyFill="1" applyBorder="1" applyAlignment="1" applyProtection="1">
      <alignment vertical="center" shrinkToFit="1"/>
      <protection locked="0"/>
    </xf>
    <xf numFmtId="178" fontId="11" fillId="35" borderId="75" xfId="0" applyNumberFormat="1" applyFont="1" applyFill="1" applyBorder="1" applyAlignment="1" applyProtection="1">
      <alignment vertical="center" shrinkToFit="1"/>
      <protection locked="0"/>
    </xf>
    <xf numFmtId="178" fontId="14" fillId="0" borderId="0" xfId="0" applyNumberFormat="1" applyFont="1" applyAlignment="1" applyProtection="1">
      <alignment/>
      <protection hidden="1"/>
    </xf>
    <xf numFmtId="0" fontId="1" fillId="0" borderId="59" xfId="0" applyFont="1" applyBorder="1" applyAlignment="1" applyProtection="1">
      <alignment/>
      <protection locked="0"/>
    </xf>
    <xf numFmtId="0" fontId="1" fillId="0" borderId="76" xfId="0" applyFont="1" applyBorder="1" applyAlignment="1" applyProtection="1">
      <alignment/>
      <protection locked="0"/>
    </xf>
    <xf numFmtId="0" fontId="1" fillId="0" borderId="77" xfId="0" applyFont="1" applyBorder="1" applyAlignment="1" applyProtection="1">
      <alignment/>
      <protection locked="0"/>
    </xf>
    <xf numFmtId="0" fontId="1" fillId="0" borderId="78" xfId="0" applyFont="1" applyBorder="1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178" fontId="11" fillId="0" borderId="0" xfId="0" applyNumberFormat="1" applyFont="1" applyFill="1" applyBorder="1" applyAlignment="1" applyProtection="1">
      <alignment horizontal="center" vertical="center" textRotation="255"/>
      <protection hidden="1"/>
    </xf>
    <xf numFmtId="178" fontId="14" fillId="0" borderId="0" xfId="0" applyNumberFormat="1" applyFont="1" applyFill="1" applyBorder="1" applyAlignment="1" applyProtection="1">
      <alignment vertical="center"/>
      <protection hidden="1"/>
    </xf>
    <xf numFmtId="178" fontId="11" fillId="0" borderId="0" xfId="0" applyNumberFormat="1" applyFont="1" applyFill="1" applyBorder="1" applyAlignment="1" applyProtection="1">
      <alignment vertical="center" shrinkToFit="1"/>
      <protection hidden="1" locked="0"/>
    </xf>
    <xf numFmtId="177" fontId="11" fillId="0" borderId="0" xfId="0" applyNumberFormat="1" applyFont="1" applyFill="1" applyBorder="1" applyAlignment="1" applyProtection="1">
      <alignment horizontal="center" vertical="center" shrinkToFit="1"/>
      <protection hidden="1"/>
    </xf>
    <xf numFmtId="178" fontId="11" fillId="0" borderId="0" xfId="0" applyNumberFormat="1" applyFont="1" applyAlignment="1" applyProtection="1">
      <alignment/>
      <protection/>
    </xf>
    <xf numFmtId="177" fontId="11" fillId="0" borderId="0" xfId="0" applyNumberFormat="1" applyFont="1" applyAlignment="1" applyProtection="1">
      <alignment shrinkToFit="1"/>
      <protection/>
    </xf>
    <xf numFmtId="178" fontId="11" fillId="0" borderId="0" xfId="0" applyNumberFormat="1" applyFont="1" applyAlignment="1" applyProtection="1">
      <alignment horizontal="right"/>
      <protection/>
    </xf>
    <xf numFmtId="178" fontId="11" fillId="0" borderId="0" xfId="0" applyNumberFormat="1" applyFont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178" fontId="11" fillId="0" borderId="11" xfId="0" applyNumberFormat="1" applyFont="1" applyBorder="1" applyAlignment="1" applyProtection="1">
      <alignment vertical="center"/>
      <protection/>
    </xf>
    <xf numFmtId="178" fontId="11" fillId="0" borderId="12" xfId="0" applyNumberFormat="1" applyFont="1" applyBorder="1" applyAlignment="1" applyProtection="1">
      <alignment vertical="center"/>
      <protection/>
    </xf>
    <xf numFmtId="178" fontId="11" fillId="0" borderId="13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11" fillId="0" borderId="14" xfId="0" applyNumberFormat="1" applyFont="1" applyBorder="1" applyAlignment="1" applyProtection="1">
      <alignment vertical="center"/>
      <protection/>
    </xf>
    <xf numFmtId="178" fontId="11" fillId="0" borderId="0" xfId="0" applyNumberFormat="1" applyFont="1" applyAlignment="1" applyProtection="1">
      <alignment horizontal="center" vertical="center"/>
      <protection/>
    </xf>
    <xf numFmtId="178" fontId="11" fillId="0" borderId="15" xfId="0" applyNumberFormat="1" applyFont="1" applyBorder="1" applyAlignment="1" applyProtection="1">
      <alignment horizontal="center" vertical="center"/>
      <protection/>
    </xf>
    <xf numFmtId="178" fontId="11" fillId="0" borderId="16" xfId="0" applyNumberFormat="1" applyFont="1" applyBorder="1" applyAlignment="1" applyProtection="1">
      <alignment horizontal="center" vertical="center"/>
      <protection/>
    </xf>
    <xf numFmtId="178" fontId="11" fillId="0" borderId="17" xfId="0" applyNumberFormat="1" applyFont="1" applyBorder="1" applyAlignment="1" applyProtection="1">
      <alignment horizontal="center" vertical="center"/>
      <protection/>
    </xf>
    <xf numFmtId="178" fontId="11" fillId="33" borderId="29" xfId="0" applyNumberFormat="1" applyFont="1" applyFill="1" applyBorder="1" applyAlignment="1" applyProtection="1">
      <alignment horizontal="center" vertical="center"/>
      <protection/>
    </xf>
    <xf numFmtId="177" fontId="11" fillId="33" borderId="30" xfId="0" applyNumberFormat="1" applyFont="1" applyFill="1" applyBorder="1" applyAlignment="1" applyProtection="1">
      <alignment horizontal="center" vertical="center" shrinkToFit="1"/>
      <protection/>
    </xf>
    <xf numFmtId="177" fontId="11" fillId="33" borderId="31" xfId="0" applyNumberFormat="1" applyFont="1" applyFill="1" applyBorder="1" applyAlignment="1" applyProtection="1">
      <alignment horizontal="center" vertical="center" shrinkToFit="1"/>
      <protection/>
    </xf>
    <xf numFmtId="178" fontId="11" fillId="0" borderId="0" xfId="0" applyNumberFormat="1" applyFont="1" applyFill="1" applyAlignment="1" applyProtection="1">
      <alignment vertical="center"/>
      <protection/>
    </xf>
    <xf numFmtId="177" fontId="11" fillId="33" borderId="32" xfId="0" applyNumberFormat="1" applyFont="1" applyFill="1" applyBorder="1" applyAlignment="1" applyProtection="1">
      <alignment horizontal="right" vertical="center" shrinkToFit="1"/>
      <protection/>
    </xf>
    <xf numFmtId="177" fontId="11" fillId="33" borderId="33" xfId="0" applyNumberFormat="1" applyFont="1" applyFill="1" applyBorder="1" applyAlignment="1" applyProtection="1">
      <alignment horizontal="right" vertical="center" shrinkToFit="1"/>
      <protection/>
    </xf>
    <xf numFmtId="178" fontId="11" fillId="0" borderId="18" xfId="0" applyNumberFormat="1" applyFont="1" applyFill="1" applyBorder="1" applyAlignment="1" applyProtection="1">
      <alignment vertical="center"/>
      <protection/>
    </xf>
    <xf numFmtId="178" fontId="11" fillId="0" borderId="50" xfId="0" applyNumberFormat="1" applyFont="1" applyFill="1" applyBorder="1" applyAlignment="1" applyProtection="1">
      <alignment vertical="center"/>
      <protection/>
    </xf>
    <xf numFmtId="178" fontId="11" fillId="0" borderId="19" xfId="0" applyNumberFormat="1" applyFont="1" applyFill="1" applyBorder="1" applyAlignment="1" applyProtection="1">
      <alignment vertical="center"/>
      <protection/>
    </xf>
    <xf numFmtId="178" fontId="11" fillId="0" borderId="25" xfId="0" applyNumberFormat="1" applyFont="1" applyFill="1" applyBorder="1" applyAlignment="1" applyProtection="1">
      <alignment horizontal="right" vertical="center"/>
      <protection/>
    </xf>
    <xf numFmtId="177" fontId="11" fillId="33" borderId="52" xfId="0" applyNumberFormat="1" applyFont="1" applyFill="1" applyBorder="1" applyAlignment="1" applyProtection="1">
      <alignment horizontal="right" vertical="center" shrinkToFit="1"/>
      <protection/>
    </xf>
    <xf numFmtId="178" fontId="11" fillId="0" borderId="47" xfId="0" applyNumberFormat="1" applyFont="1" applyFill="1" applyBorder="1" applyAlignment="1" applyProtection="1">
      <alignment vertical="center"/>
      <protection/>
    </xf>
    <xf numFmtId="178" fontId="11" fillId="0" borderId="23" xfId="0" applyNumberFormat="1" applyFont="1" applyFill="1" applyBorder="1" applyAlignment="1" applyProtection="1">
      <alignment vertical="center"/>
      <protection/>
    </xf>
    <xf numFmtId="178" fontId="11" fillId="0" borderId="24" xfId="0" applyNumberFormat="1" applyFont="1" applyFill="1" applyBorder="1" applyAlignment="1" applyProtection="1">
      <alignment vertical="center"/>
      <protection/>
    </xf>
    <xf numFmtId="178" fontId="11" fillId="0" borderId="26" xfId="0" applyNumberFormat="1" applyFont="1" applyFill="1" applyBorder="1" applyAlignment="1" applyProtection="1">
      <alignment horizontal="right" vertical="center"/>
      <protection/>
    </xf>
    <xf numFmtId="177" fontId="11" fillId="33" borderId="35" xfId="0" applyNumberFormat="1" applyFont="1" applyFill="1" applyBorder="1" applyAlignment="1" applyProtection="1">
      <alignment horizontal="right" vertical="center" shrinkToFit="1"/>
      <protection/>
    </xf>
    <xf numFmtId="177" fontId="11" fillId="33" borderId="28" xfId="0" applyNumberFormat="1" applyFont="1" applyFill="1" applyBorder="1" applyAlignment="1" applyProtection="1">
      <alignment horizontal="right" vertical="center" shrinkToFit="1"/>
      <protection/>
    </xf>
    <xf numFmtId="178" fontId="11" fillId="0" borderId="68" xfId="0" applyNumberFormat="1" applyFont="1" applyFill="1" applyBorder="1" applyAlignment="1" applyProtection="1">
      <alignment horizontal="right" vertical="center"/>
      <protection/>
    </xf>
    <xf numFmtId="177" fontId="11" fillId="33" borderId="45" xfId="0" applyNumberFormat="1" applyFont="1" applyFill="1" applyBorder="1" applyAlignment="1" applyProtection="1">
      <alignment horizontal="right" vertical="center" shrinkToFit="1"/>
      <protection/>
    </xf>
    <xf numFmtId="177" fontId="11" fillId="33" borderId="44" xfId="0" applyNumberFormat="1" applyFont="1" applyFill="1" applyBorder="1" applyAlignment="1" applyProtection="1">
      <alignment horizontal="right" vertical="center" shrinkToFit="1"/>
      <protection/>
    </xf>
    <xf numFmtId="178" fontId="11" fillId="0" borderId="36" xfId="0" applyNumberFormat="1" applyFont="1" applyFill="1" applyBorder="1" applyAlignment="1" applyProtection="1">
      <alignment vertical="center"/>
      <protection/>
    </xf>
    <xf numFmtId="178" fontId="11" fillId="0" borderId="49" xfId="0" applyNumberFormat="1" applyFont="1" applyFill="1" applyBorder="1" applyAlignment="1" applyProtection="1">
      <alignment vertical="center"/>
      <protection/>
    </xf>
    <xf numFmtId="178" fontId="11" fillId="0" borderId="39" xfId="0" applyNumberFormat="1" applyFont="1" applyFill="1" applyBorder="1" applyAlignment="1" applyProtection="1">
      <alignment vertical="center"/>
      <protection/>
    </xf>
    <xf numFmtId="178" fontId="11" fillId="0" borderId="29" xfId="0" applyNumberFormat="1" applyFont="1" applyFill="1" applyBorder="1" applyAlignment="1" applyProtection="1">
      <alignment horizontal="right" vertical="center"/>
      <protection/>
    </xf>
    <xf numFmtId="177" fontId="11" fillId="33" borderId="30" xfId="0" applyNumberFormat="1" applyFont="1" applyFill="1" applyBorder="1" applyAlignment="1" applyProtection="1">
      <alignment horizontal="right" vertical="center" shrinkToFit="1"/>
      <protection/>
    </xf>
    <xf numFmtId="177" fontId="11" fillId="33" borderId="31" xfId="0" applyNumberFormat="1" applyFont="1" applyFill="1" applyBorder="1" applyAlignment="1" applyProtection="1">
      <alignment horizontal="right" vertical="center" shrinkToFit="1"/>
      <protection/>
    </xf>
    <xf numFmtId="178" fontId="11" fillId="0" borderId="22" xfId="0" applyNumberFormat="1" applyFont="1" applyFill="1" applyBorder="1" applyAlignment="1" applyProtection="1">
      <alignment horizontal="right" vertical="center"/>
      <protection/>
    </xf>
    <xf numFmtId="177" fontId="11" fillId="33" borderId="48" xfId="0" applyNumberFormat="1" applyFont="1" applyFill="1" applyBorder="1" applyAlignment="1" applyProtection="1">
      <alignment horizontal="right" vertical="center" shrinkToFit="1"/>
      <protection/>
    </xf>
    <xf numFmtId="177" fontId="11" fillId="33" borderId="24" xfId="0" applyNumberFormat="1" applyFont="1" applyFill="1" applyBorder="1" applyAlignment="1" applyProtection="1">
      <alignment horizontal="right" vertical="center" shrinkToFit="1"/>
      <protection/>
    </xf>
    <xf numFmtId="177" fontId="11" fillId="33" borderId="19" xfId="0" applyNumberFormat="1" applyFont="1" applyFill="1" applyBorder="1" applyAlignment="1" applyProtection="1">
      <alignment horizontal="right" vertical="center" shrinkToFit="1"/>
      <protection/>
    </xf>
    <xf numFmtId="178" fontId="11" fillId="0" borderId="13" xfId="0" applyNumberFormat="1" applyFont="1" applyFill="1" applyBorder="1" applyAlignment="1" applyProtection="1">
      <alignment horizontal="right" vertical="center"/>
      <protection/>
    </xf>
    <xf numFmtId="177" fontId="11" fillId="33" borderId="40" xfId="0" applyNumberFormat="1" applyFont="1" applyFill="1" applyBorder="1" applyAlignment="1" applyProtection="1">
      <alignment horizontal="right" vertical="center" shrinkToFit="1"/>
      <protection/>
    </xf>
    <xf numFmtId="177" fontId="11" fillId="33" borderId="14" xfId="0" applyNumberFormat="1" applyFont="1" applyFill="1" applyBorder="1" applyAlignment="1" applyProtection="1">
      <alignment horizontal="right" vertical="center" shrinkToFit="1"/>
      <protection/>
    </xf>
    <xf numFmtId="178" fontId="11" fillId="0" borderId="54" xfId="0" applyNumberFormat="1" applyFont="1" applyFill="1" applyBorder="1" applyAlignment="1" applyProtection="1">
      <alignment horizontal="right" vertical="center"/>
      <protection/>
    </xf>
    <xf numFmtId="177" fontId="11" fillId="33" borderId="55" xfId="0" applyNumberFormat="1" applyFont="1" applyFill="1" applyBorder="1" applyAlignment="1" applyProtection="1">
      <alignment horizontal="right" vertical="center" shrinkToFit="1"/>
      <protection/>
    </xf>
    <xf numFmtId="177" fontId="11" fillId="33" borderId="21" xfId="0" applyNumberFormat="1" applyFont="1" applyFill="1" applyBorder="1" applyAlignment="1" applyProtection="1">
      <alignment horizontal="right" vertical="center" shrinkToFit="1"/>
      <protection/>
    </xf>
    <xf numFmtId="178" fontId="11" fillId="0" borderId="42" xfId="0" applyNumberFormat="1" applyFont="1" applyBorder="1" applyAlignment="1" applyProtection="1">
      <alignment horizontal="distributed" vertical="center"/>
      <protection/>
    </xf>
    <xf numFmtId="178" fontId="11" fillId="0" borderId="42" xfId="0" applyNumberFormat="1" applyFont="1" applyBorder="1" applyAlignment="1" applyProtection="1">
      <alignment horizontal="right" vertical="center"/>
      <protection/>
    </xf>
    <xf numFmtId="177" fontId="11" fillId="0" borderId="42" xfId="0" applyNumberFormat="1" applyFont="1" applyBorder="1" applyAlignment="1" applyProtection="1">
      <alignment horizontal="right" vertical="center" shrinkToFit="1"/>
      <protection/>
    </xf>
    <xf numFmtId="178" fontId="11" fillId="0" borderId="42" xfId="0" applyNumberFormat="1" applyFont="1" applyFill="1" applyBorder="1" applyAlignment="1" applyProtection="1">
      <alignment horizontal="right" vertical="center"/>
      <protection/>
    </xf>
    <xf numFmtId="177" fontId="11" fillId="0" borderId="42" xfId="0" applyNumberFormat="1" applyFont="1" applyFill="1" applyBorder="1" applyAlignment="1" applyProtection="1">
      <alignment horizontal="right" vertical="center" shrinkToFit="1"/>
      <protection/>
    </xf>
    <xf numFmtId="178" fontId="11" fillId="34" borderId="42" xfId="0" applyNumberFormat="1" applyFont="1" applyFill="1" applyBorder="1" applyAlignment="1" applyProtection="1">
      <alignment horizontal="right" vertical="center"/>
      <protection/>
    </xf>
    <xf numFmtId="177" fontId="11" fillId="34" borderId="42" xfId="0" applyNumberFormat="1" applyFont="1" applyFill="1" applyBorder="1" applyAlignment="1" applyProtection="1">
      <alignment horizontal="right" vertical="center" shrinkToFit="1"/>
      <protection/>
    </xf>
    <xf numFmtId="178" fontId="11" fillId="34" borderId="11" xfId="0" applyNumberFormat="1" applyFont="1" applyFill="1" applyBorder="1" applyAlignment="1" applyProtection="1">
      <alignment vertical="center"/>
      <protection/>
    </xf>
    <xf numFmtId="177" fontId="11" fillId="34" borderId="11" xfId="0" applyNumberFormat="1" applyFont="1" applyFill="1" applyBorder="1" applyAlignment="1" applyProtection="1">
      <alignment vertical="center" shrinkToFit="1"/>
      <protection/>
    </xf>
    <xf numFmtId="178" fontId="24" fillId="0" borderId="0" xfId="0" applyNumberFormat="1" applyFont="1" applyAlignment="1" applyProtection="1">
      <alignment/>
      <protection/>
    </xf>
    <xf numFmtId="178" fontId="11" fillId="0" borderId="41" xfId="0" applyNumberFormat="1" applyFont="1" applyFill="1" applyBorder="1" applyAlignment="1" applyProtection="1">
      <alignment horizontal="right" vertical="center"/>
      <protection/>
    </xf>
    <xf numFmtId="177" fontId="11" fillId="0" borderId="32" xfId="0" applyNumberFormat="1" applyFont="1" applyFill="1" applyBorder="1" applyAlignment="1" applyProtection="1">
      <alignment horizontal="right" vertical="center" shrinkToFit="1"/>
      <protection/>
    </xf>
    <xf numFmtId="177" fontId="11" fillId="0" borderId="31" xfId="0" applyNumberFormat="1" applyFont="1" applyFill="1" applyBorder="1" applyAlignment="1" applyProtection="1">
      <alignment horizontal="center" vertical="center" shrinkToFit="1"/>
      <protection/>
    </xf>
    <xf numFmtId="177" fontId="11" fillId="0" borderId="33" xfId="0" applyNumberFormat="1" applyFont="1" applyFill="1" applyBorder="1" applyAlignment="1" applyProtection="1">
      <alignment horizontal="right" vertical="center" shrinkToFit="1"/>
      <protection/>
    </xf>
    <xf numFmtId="177" fontId="11" fillId="0" borderId="52" xfId="0" applyNumberFormat="1" applyFont="1" applyFill="1" applyBorder="1" applyAlignment="1" applyProtection="1">
      <alignment horizontal="right" vertical="center" shrinkToFit="1"/>
      <protection/>
    </xf>
    <xf numFmtId="177" fontId="11" fillId="0" borderId="19" xfId="0" applyNumberFormat="1" applyFont="1" applyFill="1" applyBorder="1" applyAlignment="1" applyProtection="1">
      <alignment horizontal="right" vertical="center" shrinkToFit="1"/>
      <protection/>
    </xf>
    <xf numFmtId="177" fontId="11" fillId="0" borderId="79" xfId="0" applyNumberFormat="1" applyFont="1" applyFill="1" applyBorder="1" applyAlignment="1" applyProtection="1">
      <alignment horizontal="right" vertical="center" shrinkToFit="1"/>
      <protection/>
    </xf>
    <xf numFmtId="177" fontId="11" fillId="0" borderId="35" xfId="0" applyNumberFormat="1" applyFont="1" applyFill="1" applyBorder="1" applyAlignment="1" applyProtection="1">
      <alignment horizontal="right" vertical="center" shrinkToFit="1"/>
      <protection/>
    </xf>
    <xf numFmtId="177" fontId="11" fillId="0" borderId="45" xfId="0" applyNumberFormat="1" applyFont="1" applyFill="1" applyBorder="1" applyAlignment="1" applyProtection="1">
      <alignment horizontal="right" vertical="center" shrinkToFit="1"/>
      <protection/>
    </xf>
    <xf numFmtId="177" fontId="11" fillId="0" borderId="30" xfId="0" applyNumberFormat="1" applyFont="1" applyFill="1" applyBorder="1" applyAlignment="1" applyProtection="1">
      <alignment horizontal="right" vertical="center" shrinkToFit="1"/>
      <protection/>
    </xf>
    <xf numFmtId="177" fontId="11" fillId="0" borderId="48" xfId="0" applyNumberFormat="1" applyFont="1" applyFill="1" applyBorder="1" applyAlignment="1" applyProtection="1">
      <alignment horizontal="right" vertical="center" shrinkToFit="1"/>
      <protection/>
    </xf>
    <xf numFmtId="177" fontId="11" fillId="0" borderId="40" xfId="0" applyNumberFormat="1" applyFont="1" applyFill="1" applyBorder="1" applyAlignment="1" applyProtection="1">
      <alignment horizontal="right" vertical="center" shrinkToFit="1"/>
      <protection/>
    </xf>
    <xf numFmtId="177" fontId="11" fillId="0" borderId="55" xfId="0" applyNumberFormat="1" applyFont="1" applyFill="1" applyBorder="1" applyAlignment="1" applyProtection="1">
      <alignment horizontal="right" vertical="center" shrinkToFit="1"/>
      <protection/>
    </xf>
    <xf numFmtId="178" fontId="11" fillId="0" borderId="73" xfId="0" applyNumberFormat="1" applyFont="1" applyFill="1" applyBorder="1" applyAlignment="1" applyProtection="1">
      <alignment horizontal="right" vertical="center"/>
      <protection/>
    </xf>
    <xf numFmtId="177" fontId="11" fillId="0" borderId="28" xfId="0" applyNumberFormat="1" applyFont="1" applyFill="1" applyBorder="1" applyAlignment="1" applyProtection="1">
      <alignment horizontal="right" vertical="center" shrinkToFit="1"/>
      <protection/>
    </xf>
    <xf numFmtId="177" fontId="11" fillId="0" borderId="44" xfId="0" applyNumberFormat="1" applyFont="1" applyFill="1" applyBorder="1" applyAlignment="1" applyProtection="1">
      <alignment horizontal="right" vertical="center" shrinkToFit="1"/>
      <protection/>
    </xf>
    <xf numFmtId="177" fontId="11" fillId="0" borderId="31" xfId="0" applyNumberFormat="1" applyFont="1" applyFill="1" applyBorder="1" applyAlignment="1" applyProtection="1">
      <alignment horizontal="right" vertical="center" shrinkToFit="1"/>
      <protection/>
    </xf>
    <xf numFmtId="177" fontId="11" fillId="0" borderId="56" xfId="0" applyNumberFormat="1" applyFont="1" applyFill="1" applyBorder="1" applyAlignment="1" applyProtection="1">
      <alignment horizontal="right" vertical="center" shrinkToFit="1"/>
      <protection/>
    </xf>
    <xf numFmtId="177" fontId="11" fillId="0" borderId="27" xfId="0" applyNumberFormat="1" applyFont="1" applyFill="1" applyBorder="1" applyAlignment="1" applyProtection="1">
      <alignment horizontal="right" vertical="center" shrinkToFit="1"/>
      <protection/>
    </xf>
    <xf numFmtId="177" fontId="11" fillId="0" borderId="24" xfId="0" applyNumberFormat="1" applyFont="1" applyFill="1" applyBorder="1" applyAlignment="1" applyProtection="1">
      <alignment horizontal="right" vertical="center" shrinkToFit="1"/>
      <protection/>
    </xf>
    <xf numFmtId="177" fontId="11" fillId="0" borderId="23" xfId="0" applyNumberFormat="1" applyFont="1" applyFill="1" applyBorder="1" applyAlignment="1" applyProtection="1">
      <alignment horizontal="right" vertical="center" shrinkToFit="1"/>
      <protection/>
    </xf>
    <xf numFmtId="177" fontId="11" fillId="0" borderId="50" xfId="0" applyNumberFormat="1" applyFont="1" applyFill="1" applyBorder="1" applyAlignment="1" applyProtection="1">
      <alignment horizontal="right" vertical="center" shrinkToFit="1"/>
      <protection/>
    </xf>
    <xf numFmtId="177" fontId="11" fillId="0" borderId="14" xfId="0" applyNumberFormat="1" applyFont="1" applyFill="1" applyBorder="1" applyAlignment="1" applyProtection="1">
      <alignment horizontal="right" vertical="center" shrinkToFit="1"/>
      <protection/>
    </xf>
    <xf numFmtId="177" fontId="11" fillId="0" borderId="0" xfId="0" applyNumberFormat="1" applyFont="1" applyFill="1" applyBorder="1" applyAlignment="1" applyProtection="1">
      <alignment horizontal="right" vertical="center" shrinkToFit="1"/>
      <protection/>
    </xf>
    <xf numFmtId="177" fontId="11" fillId="0" borderId="21" xfId="0" applyNumberFormat="1" applyFont="1" applyFill="1" applyBorder="1" applyAlignment="1" applyProtection="1">
      <alignment horizontal="right" vertical="center" shrinkToFit="1"/>
      <protection/>
    </xf>
    <xf numFmtId="177" fontId="11" fillId="0" borderId="20" xfId="0" applyNumberFormat="1" applyFont="1" applyFill="1" applyBorder="1" applyAlignment="1" applyProtection="1">
      <alignment horizontal="right" vertical="center" shrinkToFit="1"/>
      <protection/>
    </xf>
    <xf numFmtId="178" fontId="11" fillId="0" borderId="29" xfId="0" applyNumberFormat="1" applyFont="1" applyFill="1" applyBorder="1" applyAlignment="1" applyProtection="1">
      <alignment horizontal="center" vertical="center"/>
      <protection/>
    </xf>
    <xf numFmtId="177" fontId="11" fillId="0" borderId="30" xfId="0" applyNumberFormat="1" applyFont="1" applyFill="1" applyBorder="1" applyAlignment="1" applyProtection="1">
      <alignment horizontal="center" vertical="center" shrinkToFit="1"/>
      <protection/>
    </xf>
    <xf numFmtId="177" fontId="11" fillId="0" borderId="56" xfId="0" applyNumberFormat="1" applyFont="1" applyFill="1" applyBorder="1" applyAlignment="1" applyProtection="1">
      <alignment horizontal="center" vertical="center" shrinkToFit="1"/>
      <protection/>
    </xf>
    <xf numFmtId="177" fontId="11" fillId="33" borderId="33" xfId="0" applyNumberFormat="1" applyFont="1" applyFill="1" applyBorder="1" applyAlignment="1" applyProtection="1">
      <alignment horizontal="center" vertical="center" shrinkToFit="1"/>
      <protection/>
    </xf>
    <xf numFmtId="177" fontId="11" fillId="33" borderId="19" xfId="0" applyNumberFormat="1" applyFont="1" applyFill="1" applyBorder="1" applyAlignment="1" applyProtection="1">
      <alignment horizontal="center" vertical="center" shrinkToFit="1"/>
      <protection/>
    </xf>
    <xf numFmtId="177" fontId="11" fillId="33" borderId="28" xfId="0" applyNumberFormat="1" applyFont="1" applyFill="1" applyBorder="1" applyAlignment="1" applyProtection="1">
      <alignment horizontal="center" vertical="center" shrinkToFit="1"/>
      <protection/>
    </xf>
    <xf numFmtId="177" fontId="11" fillId="33" borderId="44" xfId="0" applyNumberFormat="1" applyFont="1" applyFill="1" applyBorder="1" applyAlignment="1" applyProtection="1">
      <alignment horizontal="center" vertical="center" shrinkToFit="1"/>
      <protection/>
    </xf>
    <xf numFmtId="177" fontId="11" fillId="33" borderId="24" xfId="0" applyNumberFormat="1" applyFont="1" applyFill="1" applyBorder="1" applyAlignment="1" applyProtection="1">
      <alignment horizontal="center" vertical="center" shrinkToFit="1"/>
      <protection/>
    </xf>
    <xf numFmtId="177" fontId="11" fillId="33" borderId="14" xfId="0" applyNumberFormat="1" applyFont="1" applyFill="1" applyBorder="1" applyAlignment="1" applyProtection="1">
      <alignment horizontal="center" vertical="center" shrinkToFit="1"/>
      <protection/>
    </xf>
    <xf numFmtId="177" fontId="11" fillId="33" borderId="21" xfId="0" applyNumberFormat="1" applyFont="1" applyFill="1" applyBorder="1" applyAlignment="1" applyProtection="1">
      <alignment horizontal="center" vertical="center" shrinkToFit="1"/>
      <protection/>
    </xf>
    <xf numFmtId="178" fontId="11" fillId="0" borderId="41" xfId="0" applyNumberFormat="1" applyFont="1" applyFill="1" applyBorder="1" applyAlignment="1" applyProtection="1">
      <alignment horizontal="right" vertical="center" shrinkToFit="1"/>
      <protection/>
    </xf>
    <xf numFmtId="178" fontId="11" fillId="35" borderId="15" xfId="0" applyNumberFormat="1" applyFont="1" applyFill="1" applyBorder="1" applyAlignment="1" applyProtection="1">
      <alignment vertical="center" shrinkToFit="1"/>
      <protection hidden="1" locked="0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54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80" xfId="0" applyFont="1" applyBorder="1" applyAlignment="1" applyProtection="1">
      <alignment horizontal="center" vertical="center"/>
      <protection locked="0"/>
    </xf>
    <xf numFmtId="0" fontId="1" fillId="0" borderId="54" xfId="0" applyFont="1" applyBorder="1" applyAlignment="1" applyProtection="1">
      <alignment horizontal="center" vertical="center" shrinkToFit="1"/>
      <protection locked="0"/>
    </xf>
    <xf numFmtId="0" fontId="1" fillId="0" borderId="20" xfId="0" applyFont="1" applyBorder="1" applyAlignment="1" applyProtection="1">
      <alignment horizontal="center" vertical="center" shrinkToFit="1"/>
      <protection locked="0"/>
    </xf>
    <xf numFmtId="0" fontId="1" fillId="0" borderId="80" xfId="0" applyFont="1" applyBorder="1" applyAlignment="1" applyProtection="1">
      <alignment horizontal="center" vertical="center" shrinkToFit="1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56" xfId="0" applyFont="1" applyBorder="1" applyAlignment="1" applyProtection="1">
      <alignment horizontal="center" vertical="center"/>
      <protection locked="0"/>
    </xf>
    <xf numFmtId="0" fontId="1" fillId="0" borderId="81" xfId="0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176" fontId="1" fillId="0" borderId="80" xfId="0" applyNumberFormat="1" applyFont="1" applyBorder="1" applyAlignment="1" applyProtection="1">
      <alignment horizontal="right"/>
      <protection/>
    </xf>
    <xf numFmtId="176" fontId="1" fillId="0" borderId="55" xfId="0" applyNumberFormat="1" applyFont="1" applyBorder="1" applyAlignment="1" applyProtection="1">
      <alignment horizontal="right"/>
      <protection/>
    </xf>
    <xf numFmtId="176" fontId="1" fillId="0" borderId="82" xfId="0" applyNumberFormat="1" applyFont="1" applyBorder="1" applyAlignment="1" applyProtection="1">
      <alignment horizontal="right"/>
      <protection/>
    </xf>
    <xf numFmtId="177" fontId="1" fillId="0" borderId="80" xfId="0" applyNumberFormat="1" applyFont="1" applyBorder="1" applyAlignment="1" applyProtection="1">
      <alignment horizontal="right"/>
      <protection/>
    </xf>
    <xf numFmtId="177" fontId="1" fillId="0" borderId="55" xfId="0" applyNumberFormat="1" applyFont="1" applyBorder="1" applyAlignment="1" applyProtection="1">
      <alignment horizontal="right"/>
      <protection/>
    </xf>
    <xf numFmtId="177" fontId="1" fillId="0" borderId="82" xfId="0" applyNumberFormat="1" applyFont="1" applyBorder="1" applyAlignment="1" applyProtection="1">
      <alignment horizontal="right"/>
      <protection/>
    </xf>
    <xf numFmtId="176" fontId="1" fillId="0" borderId="55" xfId="0" applyNumberFormat="1" applyFont="1" applyFill="1" applyBorder="1" applyAlignment="1" applyProtection="1">
      <alignment horizontal="right"/>
      <protection/>
    </xf>
    <xf numFmtId="176" fontId="1" fillId="0" borderId="82" xfId="0" applyNumberFormat="1" applyFont="1" applyFill="1" applyBorder="1" applyAlignment="1" applyProtection="1">
      <alignment horizontal="right"/>
      <protection/>
    </xf>
    <xf numFmtId="0" fontId="1" fillId="0" borderId="83" xfId="0" applyFont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horizontal="center" vertical="center"/>
      <protection locked="0"/>
    </xf>
    <xf numFmtId="176" fontId="1" fillId="0" borderId="55" xfId="0" applyNumberFormat="1" applyFont="1" applyBorder="1" applyAlignment="1" applyProtection="1">
      <alignment horizontal="right"/>
      <protection locked="0"/>
    </xf>
    <xf numFmtId="0" fontId="1" fillId="0" borderId="83" xfId="0" applyFont="1" applyBorder="1" applyAlignment="1" applyProtection="1">
      <alignment vertical="center" shrinkToFit="1"/>
      <protection locked="0"/>
    </xf>
    <xf numFmtId="0" fontId="1" fillId="0" borderId="55" xfId="0" applyFont="1" applyBorder="1" applyAlignment="1" applyProtection="1">
      <alignment vertical="center" shrinkToFit="1"/>
      <protection locked="0"/>
    </xf>
    <xf numFmtId="0" fontId="1" fillId="0" borderId="82" xfId="0" applyFont="1" applyBorder="1" applyAlignment="1" applyProtection="1">
      <alignment vertical="center" shrinkToFit="1"/>
      <protection locked="0"/>
    </xf>
    <xf numFmtId="176" fontId="1" fillId="0" borderId="82" xfId="0" applyNumberFormat="1" applyFont="1" applyBorder="1" applyAlignment="1" applyProtection="1">
      <alignment horizontal="right"/>
      <protection locked="0"/>
    </xf>
    <xf numFmtId="0" fontId="1" fillId="0" borderId="84" xfId="0" applyFont="1" applyBorder="1" applyAlignment="1" applyProtection="1">
      <alignment horizontal="center"/>
      <protection locked="0"/>
    </xf>
    <xf numFmtId="0" fontId="1" fillId="0" borderId="58" xfId="0" applyFont="1" applyBorder="1" applyAlignment="1" applyProtection="1">
      <alignment horizontal="center"/>
      <protection locked="0"/>
    </xf>
    <xf numFmtId="176" fontId="1" fillId="0" borderId="58" xfId="0" applyNumberFormat="1" applyFont="1" applyBorder="1" applyAlignment="1" applyProtection="1">
      <alignment horizontal="right" shrinkToFit="1"/>
      <protection/>
    </xf>
    <xf numFmtId="0" fontId="1" fillId="0" borderId="85" xfId="0" applyFont="1" applyBorder="1" applyAlignment="1" applyProtection="1">
      <alignment horizontal="center"/>
      <protection locked="0"/>
    </xf>
    <xf numFmtId="0" fontId="1" fillId="0" borderId="86" xfId="0" applyFont="1" applyBorder="1" applyAlignment="1" applyProtection="1">
      <alignment horizontal="center"/>
      <protection locked="0"/>
    </xf>
    <xf numFmtId="176" fontId="1" fillId="0" borderId="87" xfId="0" applyNumberFormat="1" applyFont="1" applyBorder="1" applyAlignment="1" applyProtection="1">
      <alignment horizontal="center"/>
      <protection locked="0"/>
    </xf>
    <xf numFmtId="176" fontId="1" fillId="0" borderId="88" xfId="0" applyNumberFormat="1" applyFont="1" applyBorder="1" applyAlignment="1" applyProtection="1">
      <alignment horizontal="center"/>
      <protection locked="0"/>
    </xf>
    <xf numFmtId="176" fontId="1" fillId="0" borderId="89" xfId="0" applyNumberFormat="1" applyFont="1" applyBorder="1" applyAlignment="1" applyProtection="1">
      <alignment horizontal="center"/>
      <protection locked="0"/>
    </xf>
    <xf numFmtId="0" fontId="1" fillId="0" borderId="90" xfId="0" applyFont="1" applyBorder="1" applyAlignment="1" applyProtection="1">
      <alignment vertical="center" shrinkToFit="1"/>
      <protection locked="0"/>
    </xf>
    <xf numFmtId="0" fontId="1" fillId="0" borderId="20" xfId="0" applyFont="1" applyBorder="1" applyAlignment="1" applyProtection="1">
      <alignment vertical="center" shrinkToFit="1"/>
      <protection locked="0"/>
    </xf>
    <xf numFmtId="0" fontId="1" fillId="0" borderId="80" xfId="0" applyFont="1" applyBorder="1" applyAlignment="1" applyProtection="1">
      <alignment vertical="center" shrinkToFit="1"/>
      <protection locked="0"/>
    </xf>
    <xf numFmtId="176" fontId="1" fillId="0" borderId="30" xfId="0" applyNumberFormat="1" applyFont="1" applyBorder="1" applyAlignment="1" applyProtection="1">
      <alignment horizontal="right"/>
      <protection locked="0"/>
    </xf>
    <xf numFmtId="176" fontId="1" fillId="0" borderId="91" xfId="0" applyNumberFormat="1" applyFont="1" applyBorder="1" applyAlignment="1" applyProtection="1">
      <alignment horizontal="right"/>
      <protection locked="0"/>
    </xf>
    <xf numFmtId="176" fontId="1" fillId="0" borderId="92" xfId="0" applyNumberFormat="1" applyFont="1" applyBorder="1" applyAlignment="1" applyProtection="1">
      <alignment horizontal="right" shrinkToFit="1"/>
      <protection/>
    </xf>
    <xf numFmtId="176" fontId="1" fillId="0" borderId="93" xfId="0" applyNumberFormat="1" applyFont="1" applyBorder="1" applyAlignment="1" applyProtection="1">
      <alignment horizontal="right" shrinkToFit="1"/>
      <protection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21" xfId="0" applyFont="1" applyBorder="1" applyAlignment="1" applyProtection="1">
      <alignment vertical="center" shrinkToFit="1"/>
      <protection locked="0"/>
    </xf>
    <xf numFmtId="176" fontId="1" fillId="0" borderId="94" xfId="0" applyNumberFormat="1" applyFont="1" applyBorder="1" applyAlignment="1" applyProtection="1">
      <alignment horizontal="center"/>
      <protection locked="0"/>
    </xf>
    <xf numFmtId="176" fontId="1" fillId="0" borderId="53" xfId="0" applyNumberFormat="1" applyFont="1" applyBorder="1" applyAlignment="1" applyProtection="1">
      <alignment horizontal="right"/>
      <protection/>
    </xf>
    <xf numFmtId="176" fontId="1" fillId="0" borderId="95" xfId="0" applyNumberFormat="1" applyFont="1" applyBorder="1" applyAlignment="1" applyProtection="1">
      <alignment horizontal="right"/>
      <protection/>
    </xf>
    <xf numFmtId="176" fontId="1" fillId="0" borderId="65" xfId="0" applyNumberFormat="1" applyFont="1" applyBorder="1" applyAlignment="1" applyProtection="1">
      <alignment horizontal="right"/>
      <protection/>
    </xf>
    <xf numFmtId="0" fontId="1" fillId="0" borderId="96" xfId="0" applyFont="1" applyBorder="1" applyAlignment="1" applyProtection="1">
      <alignment horizontal="center" vertical="center"/>
      <protection locked="0"/>
    </xf>
    <xf numFmtId="0" fontId="1" fillId="0" borderId="53" xfId="0" applyFont="1" applyBorder="1" applyAlignment="1" applyProtection="1">
      <alignment horizontal="center" vertical="center"/>
      <protection locked="0"/>
    </xf>
    <xf numFmtId="0" fontId="1" fillId="0" borderId="97" xfId="0" applyFont="1" applyBorder="1" applyAlignment="1" applyProtection="1">
      <alignment horizontal="center" vertical="center" wrapText="1"/>
      <protection locked="0"/>
    </xf>
    <xf numFmtId="0" fontId="1" fillId="0" borderId="77" xfId="0" applyFont="1" applyBorder="1" applyAlignment="1" applyProtection="1">
      <alignment horizontal="center" vertical="center" wrapText="1"/>
      <protection locked="0"/>
    </xf>
    <xf numFmtId="0" fontId="1" fillId="0" borderId="78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98" xfId="0" applyFont="1" applyBorder="1" applyAlignment="1" applyProtection="1">
      <alignment horizontal="center" vertical="center" wrapText="1"/>
      <protection locked="0"/>
    </xf>
    <xf numFmtId="0" fontId="1" fillId="0" borderId="74" xfId="0" applyFont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1" fillId="0" borderId="92" xfId="0" applyFont="1" applyBorder="1" applyAlignment="1" applyProtection="1">
      <alignment horizontal="center" vertical="center" wrapText="1"/>
      <protection locked="0"/>
    </xf>
    <xf numFmtId="49" fontId="1" fillId="0" borderId="86" xfId="0" applyNumberFormat="1" applyFont="1" applyBorder="1" applyAlignment="1" applyProtection="1">
      <alignment horizontal="center"/>
      <protection locked="0"/>
    </xf>
    <xf numFmtId="49" fontId="1" fillId="0" borderId="99" xfId="0" applyNumberFormat="1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97" xfId="0" applyFont="1" applyBorder="1" applyAlignment="1" applyProtection="1">
      <alignment horizontal="center" vertical="center"/>
      <protection locked="0"/>
    </xf>
    <xf numFmtId="0" fontId="1" fillId="0" borderId="77" xfId="0" applyFont="1" applyBorder="1" applyAlignment="1" applyProtection="1">
      <alignment horizontal="center" vertical="center"/>
      <protection locked="0"/>
    </xf>
    <xf numFmtId="0" fontId="1" fillId="0" borderId="78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98" xfId="0" applyFont="1" applyBorder="1" applyAlignment="1" applyProtection="1">
      <alignment horizontal="center" vertical="center"/>
      <protection locked="0"/>
    </xf>
    <xf numFmtId="0" fontId="1" fillId="0" borderId="74" xfId="0" applyFont="1" applyBorder="1" applyAlignment="1" applyProtection="1">
      <alignment horizontal="center" vertical="center"/>
      <protection locked="0"/>
    </xf>
    <xf numFmtId="0" fontId="1" fillId="0" borderId="67" xfId="0" applyFont="1" applyBorder="1" applyAlignment="1" applyProtection="1">
      <alignment horizontal="center" vertical="center"/>
      <protection locked="0"/>
    </xf>
    <xf numFmtId="0" fontId="1" fillId="0" borderId="92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right"/>
      <protection locked="0"/>
    </xf>
    <xf numFmtId="0" fontId="1" fillId="0" borderId="100" xfId="0" applyFont="1" applyBorder="1" applyAlignment="1" applyProtection="1">
      <alignment horizontal="center" vertical="center"/>
      <protection locked="0"/>
    </xf>
    <xf numFmtId="0" fontId="1" fillId="0" borderId="88" xfId="0" applyFont="1" applyBorder="1" applyAlignment="1" applyProtection="1">
      <alignment horizontal="center" vertical="center"/>
      <protection locked="0"/>
    </xf>
    <xf numFmtId="0" fontId="1" fillId="0" borderId="89" xfId="0" applyFont="1" applyBorder="1" applyAlignment="1" applyProtection="1">
      <alignment horizontal="center" vertical="center"/>
      <protection locked="0"/>
    </xf>
    <xf numFmtId="0" fontId="1" fillId="0" borderId="99" xfId="0" applyFont="1" applyBorder="1" applyAlignment="1" applyProtection="1">
      <alignment horizontal="center"/>
      <protection locked="0"/>
    </xf>
    <xf numFmtId="0" fontId="1" fillId="0" borderId="101" xfId="0" applyFont="1" applyBorder="1" applyAlignment="1" applyProtection="1">
      <alignment vertical="center" shrinkToFit="1"/>
      <protection locked="0"/>
    </xf>
    <xf numFmtId="0" fontId="1" fillId="0" borderId="30" xfId="0" applyFont="1" applyBorder="1" applyAlignment="1" applyProtection="1">
      <alignment vertical="center" shrinkToFit="1"/>
      <protection locked="0"/>
    </xf>
    <xf numFmtId="0" fontId="1" fillId="0" borderId="91" xfId="0" applyFont="1" applyBorder="1" applyAlignment="1" applyProtection="1">
      <alignment vertical="center" shrinkToFit="1"/>
      <protection locked="0"/>
    </xf>
    <xf numFmtId="0" fontId="1" fillId="0" borderId="100" xfId="0" applyFont="1" applyBorder="1" applyAlignment="1" applyProtection="1">
      <alignment horizontal="center"/>
      <protection locked="0"/>
    </xf>
    <xf numFmtId="0" fontId="1" fillId="0" borderId="88" xfId="0" applyFont="1" applyBorder="1" applyAlignment="1" applyProtection="1">
      <alignment horizontal="center"/>
      <protection locked="0"/>
    </xf>
    <xf numFmtId="0" fontId="1" fillId="0" borderId="87" xfId="0" applyFont="1" applyBorder="1" applyAlignment="1" applyProtection="1">
      <alignment horizontal="center"/>
      <protection locked="0"/>
    </xf>
    <xf numFmtId="0" fontId="1" fillId="0" borderId="89" xfId="0" applyFont="1" applyBorder="1" applyAlignment="1" applyProtection="1">
      <alignment horizontal="center"/>
      <protection locked="0"/>
    </xf>
    <xf numFmtId="0" fontId="1" fillId="0" borderId="94" xfId="0" applyFont="1" applyBorder="1" applyAlignment="1" applyProtection="1">
      <alignment horizontal="center"/>
      <protection locked="0"/>
    </xf>
    <xf numFmtId="0" fontId="1" fillId="0" borderId="95" xfId="0" applyFont="1" applyBorder="1" applyAlignment="1" applyProtection="1">
      <alignment horizontal="center" vertical="center"/>
      <protection locked="0"/>
    </xf>
    <xf numFmtId="0" fontId="1" fillId="0" borderId="102" xfId="0" applyFont="1" applyBorder="1" applyAlignment="1" applyProtection="1">
      <alignment vertical="center" shrinkToFit="1"/>
      <protection locked="0"/>
    </xf>
    <xf numFmtId="0" fontId="1" fillId="0" borderId="56" xfId="0" applyFont="1" applyBorder="1" applyAlignment="1" applyProtection="1">
      <alignment vertical="center" shrinkToFit="1"/>
      <protection locked="0"/>
    </xf>
    <xf numFmtId="0" fontId="1" fillId="0" borderId="81" xfId="0" applyFont="1" applyBorder="1" applyAlignment="1" applyProtection="1">
      <alignment vertical="center" shrinkToFit="1"/>
      <protection locked="0"/>
    </xf>
    <xf numFmtId="0" fontId="1" fillId="0" borderId="31" xfId="0" applyFont="1" applyBorder="1" applyAlignment="1" applyProtection="1">
      <alignment vertical="center" shrinkToFit="1"/>
      <protection locked="0"/>
    </xf>
    <xf numFmtId="0" fontId="1" fillId="0" borderId="76" xfId="0" applyFont="1" applyBorder="1" applyAlignment="1" applyProtection="1">
      <alignment horizontal="center"/>
      <protection locked="0"/>
    </xf>
    <xf numFmtId="0" fontId="1" fillId="0" borderId="77" xfId="0" applyFont="1" applyBorder="1" applyAlignment="1" applyProtection="1">
      <alignment horizontal="center"/>
      <protection locked="0"/>
    </xf>
    <xf numFmtId="0" fontId="1" fillId="0" borderId="103" xfId="0" applyFont="1" applyBorder="1" applyAlignment="1" applyProtection="1">
      <alignment horizontal="center" shrinkToFit="1"/>
      <protection locked="0"/>
    </xf>
    <xf numFmtId="0" fontId="1" fillId="0" borderId="104" xfId="0" applyFont="1" applyBorder="1" applyAlignment="1" applyProtection="1">
      <alignment horizontal="center" shrinkToFit="1"/>
      <protection locked="0"/>
    </xf>
    <xf numFmtId="0" fontId="1" fillId="0" borderId="105" xfId="0" applyFont="1" applyBorder="1" applyAlignment="1" applyProtection="1">
      <alignment horizontal="center" shrinkToFit="1"/>
      <protection locked="0"/>
    </xf>
    <xf numFmtId="0" fontId="1" fillId="0" borderId="78" xfId="0" applyFont="1" applyBorder="1" applyAlignment="1" applyProtection="1">
      <alignment horizontal="center"/>
      <protection locked="0"/>
    </xf>
    <xf numFmtId="0" fontId="1" fillId="0" borderId="47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106" xfId="0" applyFont="1" applyBorder="1" applyAlignment="1" applyProtection="1">
      <alignment horizontal="center"/>
      <protection locked="0"/>
    </xf>
    <xf numFmtId="0" fontId="1" fillId="0" borderId="107" xfId="0" applyFont="1" applyBorder="1" applyAlignment="1" applyProtection="1">
      <alignment horizontal="center"/>
      <protection locked="0"/>
    </xf>
    <xf numFmtId="0" fontId="1" fillId="0" borderId="67" xfId="0" applyFont="1" applyBorder="1" applyAlignment="1" applyProtection="1">
      <alignment horizontal="center"/>
      <protection locked="0"/>
    </xf>
    <xf numFmtId="0" fontId="1" fillId="0" borderId="92" xfId="0" applyFont="1" applyBorder="1" applyAlignment="1" applyProtection="1">
      <alignment horizontal="center"/>
      <protection locked="0"/>
    </xf>
    <xf numFmtId="178" fontId="11" fillId="0" borderId="46" xfId="0" applyNumberFormat="1" applyFont="1" applyFill="1" applyBorder="1" applyAlignment="1" applyProtection="1">
      <alignment horizontal="center" vertical="center" textRotation="255"/>
      <protection hidden="1"/>
    </xf>
    <xf numFmtId="178" fontId="11" fillId="0" borderId="54" xfId="0" applyNumberFormat="1" applyFont="1" applyFill="1" applyBorder="1" applyAlignment="1" applyProtection="1">
      <alignment horizontal="center" vertical="center"/>
      <protection hidden="1"/>
    </xf>
    <xf numFmtId="178" fontId="11" fillId="0" borderId="20" xfId="0" applyNumberFormat="1" applyFont="1" applyFill="1" applyBorder="1" applyAlignment="1" applyProtection="1">
      <alignment horizontal="center" vertical="center"/>
      <protection hidden="1"/>
    </xf>
    <xf numFmtId="178" fontId="11" fillId="0" borderId="21" xfId="0" applyNumberFormat="1" applyFont="1" applyFill="1" applyBorder="1" applyAlignment="1" applyProtection="1">
      <alignment horizontal="center" vertical="center"/>
      <protection hidden="1"/>
    </xf>
    <xf numFmtId="178" fontId="11" fillId="0" borderId="41" xfId="0" applyNumberFormat="1" applyFont="1" applyFill="1" applyBorder="1" applyAlignment="1" applyProtection="1">
      <alignment horizontal="right" vertical="center" shrinkToFit="1"/>
      <protection hidden="1"/>
    </xf>
    <xf numFmtId="178" fontId="11" fillId="0" borderId="42" xfId="0" applyNumberFormat="1" applyFont="1" applyFill="1" applyBorder="1" applyAlignment="1" applyProtection="1">
      <alignment horizontal="right" vertical="center" shrinkToFit="1"/>
      <protection hidden="1"/>
    </xf>
    <xf numFmtId="178" fontId="11" fillId="0" borderId="33" xfId="0" applyNumberFormat="1" applyFont="1" applyFill="1" applyBorder="1" applyAlignment="1" applyProtection="1">
      <alignment horizontal="right" vertical="center" shrinkToFit="1"/>
      <protection hidden="1"/>
    </xf>
    <xf numFmtId="178" fontId="11" fillId="0" borderId="100" xfId="0" applyNumberFormat="1" applyFont="1" applyFill="1" applyBorder="1" applyAlignment="1" applyProtection="1">
      <alignment horizontal="center" vertical="center"/>
      <protection hidden="1"/>
    </xf>
    <xf numFmtId="178" fontId="11" fillId="0" borderId="88" xfId="0" applyNumberFormat="1" applyFont="1" applyFill="1" applyBorder="1" applyAlignment="1" applyProtection="1">
      <alignment horizontal="center" vertical="center"/>
      <protection hidden="1"/>
    </xf>
    <xf numFmtId="178" fontId="11" fillId="0" borderId="94" xfId="0" applyNumberFormat="1" applyFont="1" applyFill="1" applyBorder="1" applyAlignment="1" applyProtection="1">
      <alignment horizontal="center" vertical="center"/>
      <protection hidden="1"/>
    </xf>
    <xf numFmtId="180" fontId="11" fillId="0" borderId="41" xfId="0" applyNumberFormat="1" applyFont="1" applyFill="1" applyBorder="1" applyAlignment="1" applyProtection="1">
      <alignment horizontal="right" vertical="center" shrinkToFit="1"/>
      <protection hidden="1"/>
    </xf>
    <xf numFmtId="180" fontId="11" fillId="0" borderId="42" xfId="0" applyNumberFormat="1" applyFont="1" applyFill="1" applyBorder="1" applyAlignment="1" applyProtection="1">
      <alignment horizontal="right" vertical="center" shrinkToFit="1"/>
      <protection hidden="1"/>
    </xf>
    <xf numFmtId="180" fontId="11" fillId="0" borderId="33" xfId="0" applyNumberFormat="1" applyFont="1" applyFill="1" applyBorder="1" applyAlignment="1" applyProtection="1">
      <alignment horizontal="right" vertical="center" shrinkToFit="1"/>
      <protection hidden="1"/>
    </xf>
    <xf numFmtId="178" fontId="11" fillId="0" borderId="54" xfId="0" applyNumberFormat="1" applyFont="1" applyFill="1" applyBorder="1" applyAlignment="1" applyProtection="1">
      <alignment horizontal="center" vertical="center" shrinkToFit="1"/>
      <protection hidden="1" locked="0"/>
    </xf>
    <xf numFmtId="0" fontId="11" fillId="0" borderId="20" xfId="0" applyFont="1" applyFill="1" applyBorder="1" applyAlignment="1" applyProtection="1">
      <alignment vertical="center" shrinkToFit="1"/>
      <protection hidden="1"/>
    </xf>
    <xf numFmtId="0" fontId="11" fillId="0" borderId="21" xfId="0" applyFont="1" applyFill="1" applyBorder="1" applyAlignment="1" applyProtection="1">
      <alignment vertical="center" shrinkToFit="1"/>
      <protection hidden="1"/>
    </xf>
    <xf numFmtId="178" fontId="11" fillId="33" borderId="41" xfId="0" applyNumberFormat="1" applyFont="1" applyFill="1" applyBorder="1" applyAlignment="1" applyProtection="1">
      <alignment horizontal="center" vertical="center" shrinkToFit="1"/>
      <protection hidden="1"/>
    </xf>
    <xf numFmtId="0" fontId="11" fillId="33" borderId="42" xfId="0" applyFont="1" applyFill="1" applyBorder="1" applyAlignment="1" applyProtection="1">
      <alignment vertical="center" shrinkToFit="1"/>
      <protection hidden="1"/>
    </xf>
    <xf numFmtId="0" fontId="11" fillId="33" borderId="33" xfId="0" applyFont="1" applyFill="1" applyBorder="1" applyAlignment="1" applyProtection="1">
      <alignment vertical="center" shrinkToFit="1"/>
      <protection hidden="1"/>
    </xf>
    <xf numFmtId="178" fontId="11" fillId="0" borderId="10" xfId="0" applyNumberFormat="1" applyFont="1" applyBorder="1" applyAlignment="1" applyProtection="1">
      <alignment horizontal="center" vertical="center" textRotation="255"/>
      <protection hidden="1"/>
    </xf>
    <xf numFmtId="178" fontId="11" fillId="0" borderId="13" xfId="0" applyNumberFormat="1" applyFont="1" applyBorder="1" applyAlignment="1" applyProtection="1">
      <alignment horizontal="center" vertical="center" textRotation="255"/>
      <protection hidden="1"/>
    </xf>
    <xf numFmtId="178" fontId="11" fillId="0" borderId="15" xfId="0" applyNumberFormat="1" applyFont="1" applyBorder="1" applyAlignment="1" applyProtection="1">
      <alignment horizontal="center" vertical="center" textRotation="255"/>
      <protection hidden="1"/>
    </xf>
    <xf numFmtId="178" fontId="11" fillId="0" borderId="25" xfId="0" applyNumberFormat="1" applyFont="1" applyFill="1" applyBorder="1" applyAlignment="1" applyProtection="1">
      <alignment horizontal="right" vertical="center"/>
      <protection hidden="1"/>
    </xf>
    <xf numFmtId="178" fontId="11" fillId="0" borderId="50" xfId="0" applyNumberFormat="1" applyFont="1" applyFill="1" applyBorder="1" applyAlignment="1" applyProtection="1">
      <alignment horizontal="right" vertical="center"/>
      <protection hidden="1"/>
    </xf>
    <xf numFmtId="178" fontId="11" fillId="0" borderId="19" xfId="0" applyNumberFormat="1" applyFont="1" applyFill="1" applyBorder="1" applyAlignment="1" applyProtection="1">
      <alignment horizontal="right" vertical="center"/>
      <protection hidden="1"/>
    </xf>
    <xf numFmtId="178" fontId="11" fillId="0" borderId="26" xfId="0" applyNumberFormat="1" applyFont="1" applyFill="1" applyBorder="1" applyAlignment="1" applyProtection="1">
      <alignment horizontal="right" vertical="center"/>
      <protection hidden="1"/>
    </xf>
    <xf numFmtId="178" fontId="11" fillId="0" borderId="27" xfId="0" applyNumberFormat="1" applyFont="1" applyFill="1" applyBorder="1" applyAlignment="1" applyProtection="1">
      <alignment horizontal="right" vertical="center"/>
      <protection hidden="1"/>
    </xf>
    <xf numFmtId="178" fontId="11" fillId="0" borderId="28" xfId="0" applyNumberFormat="1" applyFont="1" applyFill="1" applyBorder="1" applyAlignment="1" applyProtection="1">
      <alignment horizontal="right" vertical="center"/>
      <protection hidden="1"/>
    </xf>
    <xf numFmtId="178" fontId="11" fillId="0" borderId="42" xfId="0" applyNumberFormat="1" applyFont="1" applyBorder="1" applyAlignment="1" applyProtection="1">
      <alignment horizontal="center" vertical="center"/>
      <protection hidden="1"/>
    </xf>
    <xf numFmtId="178" fontId="11" fillId="0" borderId="33" xfId="0" applyNumberFormat="1" applyFont="1" applyBorder="1" applyAlignment="1" applyProtection="1">
      <alignment horizontal="center" vertical="center"/>
      <protection hidden="1"/>
    </xf>
    <xf numFmtId="178" fontId="11" fillId="0" borderId="22" xfId="0" applyNumberFormat="1" applyFont="1" applyFill="1" applyBorder="1" applyAlignment="1" applyProtection="1">
      <alignment horizontal="right" vertical="center"/>
      <protection hidden="1"/>
    </xf>
    <xf numFmtId="178" fontId="11" fillId="0" borderId="23" xfId="0" applyNumberFormat="1" applyFont="1" applyFill="1" applyBorder="1" applyAlignment="1" applyProtection="1">
      <alignment horizontal="right" vertical="center"/>
      <protection hidden="1"/>
    </xf>
    <xf numFmtId="178" fontId="11" fillId="0" borderId="24" xfId="0" applyNumberFormat="1" applyFont="1" applyFill="1" applyBorder="1" applyAlignment="1" applyProtection="1">
      <alignment horizontal="right" vertical="center"/>
      <protection hidden="1"/>
    </xf>
    <xf numFmtId="178" fontId="11" fillId="0" borderId="41" xfId="0" applyNumberFormat="1" applyFont="1" applyFill="1" applyBorder="1" applyAlignment="1" applyProtection="1">
      <alignment horizontal="right" vertical="center"/>
      <protection hidden="1"/>
    </xf>
    <xf numFmtId="178" fontId="11" fillId="0" borderId="42" xfId="0" applyNumberFormat="1" applyFont="1" applyFill="1" applyBorder="1" applyAlignment="1" applyProtection="1">
      <alignment horizontal="right" vertical="center"/>
      <protection hidden="1"/>
    </xf>
    <xf numFmtId="178" fontId="11" fillId="0" borderId="33" xfId="0" applyNumberFormat="1" applyFont="1" applyFill="1" applyBorder="1" applyAlignment="1" applyProtection="1">
      <alignment horizontal="right" vertical="center"/>
      <protection hidden="1"/>
    </xf>
    <xf numFmtId="178" fontId="11" fillId="0" borderId="22" xfId="0" applyNumberFormat="1" applyFont="1" applyFill="1" applyBorder="1" applyAlignment="1" applyProtection="1">
      <alignment horizontal="center" vertical="center"/>
      <protection hidden="1"/>
    </xf>
    <xf numFmtId="0" fontId="11" fillId="0" borderId="23" xfId="0" applyFont="1" applyFill="1" applyBorder="1" applyAlignment="1" applyProtection="1">
      <alignment horizontal="center" vertical="center"/>
      <protection hidden="1"/>
    </xf>
    <xf numFmtId="0" fontId="11" fillId="0" borderId="24" xfId="0" applyFont="1" applyFill="1" applyBorder="1" applyAlignment="1" applyProtection="1">
      <alignment horizontal="center" vertical="center"/>
      <protection hidden="1"/>
    </xf>
    <xf numFmtId="178" fontId="11" fillId="0" borderId="108" xfId="0" applyNumberFormat="1" applyFont="1" applyBorder="1" applyAlignment="1" applyProtection="1">
      <alignment horizontal="center" vertical="center" textRotation="255"/>
      <protection hidden="1"/>
    </xf>
    <xf numFmtId="178" fontId="11" fillId="0" borderId="56" xfId="0" applyNumberFormat="1" applyFont="1" applyFill="1" applyBorder="1" applyAlignment="1" applyProtection="1">
      <alignment horizontal="center" vertical="center"/>
      <protection hidden="1"/>
    </xf>
    <xf numFmtId="178" fontId="11" fillId="0" borderId="31" xfId="0" applyNumberFormat="1" applyFont="1" applyFill="1" applyBorder="1" applyAlignment="1" applyProtection="1">
      <alignment horizontal="center" vertical="center"/>
      <protection hidden="1"/>
    </xf>
    <xf numFmtId="178" fontId="11" fillId="0" borderId="41" xfId="0" applyNumberFormat="1" applyFont="1" applyFill="1" applyBorder="1" applyAlignment="1" applyProtection="1">
      <alignment horizontal="center" vertical="center"/>
      <protection hidden="1"/>
    </xf>
    <xf numFmtId="0" fontId="11" fillId="0" borderId="42" xfId="0" applyFont="1" applyBorder="1" applyAlignment="1" applyProtection="1">
      <alignment/>
      <protection hidden="1"/>
    </xf>
    <xf numFmtId="0" fontId="11" fillId="0" borderId="33" xfId="0" applyFont="1" applyBorder="1" applyAlignment="1" applyProtection="1">
      <alignment/>
      <protection hidden="1"/>
    </xf>
    <xf numFmtId="178" fontId="11" fillId="0" borderId="100" xfId="0" applyNumberFormat="1" applyFont="1" applyFill="1" applyBorder="1" applyAlignment="1" applyProtection="1">
      <alignment horizontal="center" vertical="center" shrinkToFit="1"/>
      <protection hidden="1" locked="0"/>
    </xf>
    <xf numFmtId="0" fontId="11" fillId="0" borderId="88" xfId="0" applyFont="1" applyFill="1" applyBorder="1" applyAlignment="1" applyProtection="1">
      <alignment vertical="center" shrinkToFit="1"/>
      <protection hidden="1"/>
    </xf>
    <xf numFmtId="0" fontId="11" fillId="0" borderId="94" xfId="0" applyFont="1" applyFill="1" applyBorder="1" applyAlignment="1" applyProtection="1">
      <alignment vertical="center" shrinkToFit="1"/>
      <protection hidden="1"/>
    </xf>
    <xf numFmtId="178" fontId="11" fillId="33" borderId="100" xfId="0" applyNumberFormat="1" applyFont="1" applyFill="1" applyBorder="1" applyAlignment="1" applyProtection="1">
      <alignment horizontal="center" vertical="center" shrinkToFit="1"/>
      <protection hidden="1"/>
    </xf>
    <xf numFmtId="178" fontId="11" fillId="33" borderId="88" xfId="0" applyNumberFormat="1" applyFont="1" applyFill="1" applyBorder="1" applyAlignment="1" applyProtection="1">
      <alignment horizontal="center" vertical="center" shrinkToFit="1"/>
      <protection hidden="1"/>
    </xf>
    <xf numFmtId="178" fontId="11" fillId="33" borderId="94" xfId="0" applyNumberFormat="1" applyFont="1" applyFill="1" applyBorder="1" applyAlignment="1" applyProtection="1">
      <alignment horizontal="center" vertical="center" shrinkToFit="1"/>
      <protection hidden="1"/>
    </xf>
    <xf numFmtId="178" fontId="11" fillId="0" borderId="41" xfId="0" applyNumberFormat="1" applyFont="1" applyFill="1" applyBorder="1" applyAlignment="1" applyProtection="1">
      <alignment horizontal="distributed" vertical="center"/>
      <protection hidden="1"/>
    </xf>
    <xf numFmtId="178" fontId="11" fillId="0" borderId="42" xfId="0" applyNumberFormat="1" applyFont="1" applyFill="1" applyBorder="1" applyAlignment="1" applyProtection="1">
      <alignment horizontal="distributed" vertical="center"/>
      <protection hidden="1"/>
    </xf>
    <xf numFmtId="178" fontId="11" fillId="0" borderId="33" xfId="0" applyNumberFormat="1" applyFont="1" applyFill="1" applyBorder="1" applyAlignment="1" applyProtection="1">
      <alignment horizontal="distributed" vertical="center"/>
      <protection hidden="1"/>
    </xf>
    <xf numFmtId="177" fontId="10" fillId="0" borderId="16" xfId="0" applyNumberFormat="1" applyFont="1" applyBorder="1" applyAlignment="1" applyProtection="1">
      <alignment horizontal="center"/>
      <protection hidden="1"/>
    </xf>
    <xf numFmtId="178" fontId="11" fillId="33" borderId="42" xfId="0" applyNumberFormat="1" applyFont="1" applyFill="1" applyBorder="1" applyAlignment="1" applyProtection="1">
      <alignment horizontal="center" vertical="center" shrinkToFit="1"/>
      <protection hidden="1"/>
    </xf>
    <xf numFmtId="178" fontId="11" fillId="33" borderId="33" xfId="0" applyNumberFormat="1" applyFont="1" applyFill="1" applyBorder="1" applyAlignment="1" applyProtection="1">
      <alignment horizontal="center" vertical="center" shrinkToFit="1"/>
      <protection hidden="1"/>
    </xf>
    <xf numFmtId="178" fontId="11" fillId="0" borderId="41" xfId="0" applyNumberFormat="1" applyFont="1" applyFill="1" applyBorder="1" applyAlignment="1" applyProtection="1">
      <alignment horizontal="center" vertical="center" shrinkToFit="1"/>
      <protection hidden="1"/>
    </xf>
    <xf numFmtId="178" fontId="11" fillId="0" borderId="42" xfId="0" applyNumberFormat="1" applyFont="1" applyFill="1" applyBorder="1" applyAlignment="1" applyProtection="1">
      <alignment horizontal="center" vertical="center" shrinkToFit="1"/>
      <protection hidden="1"/>
    </xf>
    <xf numFmtId="178" fontId="11" fillId="0" borderId="33" xfId="0" applyNumberFormat="1" applyFont="1" applyFill="1" applyBorder="1" applyAlignment="1" applyProtection="1">
      <alignment horizontal="center" vertical="center" shrinkToFit="1"/>
      <protection hidden="1"/>
    </xf>
    <xf numFmtId="178" fontId="11" fillId="0" borderId="10" xfId="0" applyNumberFormat="1" applyFont="1" applyFill="1" applyBorder="1" applyAlignment="1" applyProtection="1">
      <alignment horizontal="center" vertical="center" textRotation="255"/>
      <protection hidden="1"/>
    </xf>
    <xf numFmtId="178" fontId="11" fillId="0" borderId="13" xfId="0" applyNumberFormat="1" applyFont="1" applyFill="1" applyBorder="1" applyAlignment="1" applyProtection="1">
      <alignment horizontal="center" vertical="center" textRotation="255"/>
      <protection hidden="1"/>
    </xf>
    <xf numFmtId="178" fontId="11" fillId="0" borderId="15" xfId="0" applyNumberFormat="1" applyFont="1" applyFill="1" applyBorder="1" applyAlignment="1" applyProtection="1">
      <alignment horizontal="center" vertical="center" textRotation="255"/>
      <protection hidden="1"/>
    </xf>
    <xf numFmtId="178" fontId="11" fillId="0" borderId="54" xfId="0" applyNumberFormat="1" applyFont="1" applyFill="1" applyBorder="1" applyAlignment="1" applyProtection="1">
      <alignment horizontal="distributed" vertical="center"/>
      <protection hidden="1"/>
    </xf>
    <xf numFmtId="178" fontId="11" fillId="0" borderId="20" xfId="0" applyNumberFormat="1" applyFont="1" applyFill="1" applyBorder="1" applyAlignment="1" applyProtection="1">
      <alignment horizontal="distributed" vertical="center"/>
      <protection hidden="1"/>
    </xf>
    <xf numFmtId="178" fontId="11" fillId="0" borderId="21" xfId="0" applyNumberFormat="1" applyFont="1" applyFill="1" applyBorder="1" applyAlignment="1" applyProtection="1">
      <alignment horizontal="distributed" vertical="center"/>
      <protection hidden="1"/>
    </xf>
    <xf numFmtId="178" fontId="11" fillId="0" borderId="70" xfId="0" applyNumberFormat="1" applyFont="1" applyFill="1" applyBorder="1" applyAlignment="1" applyProtection="1">
      <alignment horizontal="right" vertical="center"/>
      <protection hidden="1"/>
    </xf>
    <xf numFmtId="178" fontId="11" fillId="0" borderId="71" xfId="0" applyNumberFormat="1" applyFont="1" applyFill="1" applyBorder="1" applyAlignment="1" applyProtection="1">
      <alignment horizontal="right" vertical="center"/>
      <protection hidden="1"/>
    </xf>
    <xf numFmtId="178" fontId="11" fillId="0" borderId="62" xfId="0" applyNumberFormat="1" applyFont="1" applyFill="1" applyBorder="1" applyAlignment="1" applyProtection="1">
      <alignment horizontal="right" vertical="center"/>
      <protection hidden="1"/>
    </xf>
    <xf numFmtId="178" fontId="11" fillId="0" borderId="109" xfId="0" applyNumberFormat="1" applyFont="1" applyBorder="1" applyAlignment="1" applyProtection="1">
      <alignment horizontal="center" vertical="center"/>
      <protection hidden="1"/>
    </xf>
    <xf numFmtId="178" fontId="11" fillId="0" borderId="110" xfId="0" applyNumberFormat="1" applyFont="1" applyBorder="1" applyAlignment="1" applyProtection="1">
      <alignment horizontal="center" vertical="center"/>
      <protection hidden="1"/>
    </xf>
    <xf numFmtId="178" fontId="11" fillId="0" borderId="111" xfId="0" applyNumberFormat="1" applyFont="1" applyBorder="1" applyAlignment="1" applyProtection="1">
      <alignment horizontal="center" vertical="center"/>
      <protection hidden="1"/>
    </xf>
    <xf numFmtId="178" fontId="11" fillId="0" borderId="112" xfId="0" applyNumberFormat="1" applyFont="1" applyBorder="1" applyAlignment="1" applyProtection="1">
      <alignment horizontal="center" vertical="center"/>
      <protection hidden="1"/>
    </xf>
    <xf numFmtId="178" fontId="11" fillId="0" borderId="113" xfId="0" applyNumberFormat="1" applyFont="1" applyBorder="1" applyAlignment="1" applyProtection="1">
      <alignment horizontal="center" vertical="center"/>
      <protection hidden="1"/>
    </xf>
    <xf numFmtId="178" fontId="11" fillId="0" borderId="114" xfId="0" applyNumberFormat="1" applyFont="1" applyBorder="1" applyAlignment="1" applyProtection="1">
      <alignment horizontal="center" vertical="center"/>
      <protection hidden="1"/>
    </xf>
    <xf numFmtId="179" fontId="11" fillId="0" borderId="68" xfId="0" applyNumberFormat="1" applyFont="1" applyFill="1" applyBorder="1" applyAlignment="1" applyProtection="1">
      <alignment horizontal="right" vertical="center"/>
      <protection hidden="1"/>
    </xf>
    <xf numFmtId="179" fontId="11" fillId="0" borderId="37" xfId="0" applyNumberFormat="1" applyFont="1" applyFill="1" applyBorder="1" applyAlignment="1" applyProtection="1">
      <alignment horizontal="right" vertical="center"/>
      <protection hidden="1"/>
    </xf>
    <xf numFmtId="179" fontId="11" fillId="0" borderId="44" xfId="0" applyNumberFormat="1" applyFont="1" applyFill="1" applyBorder="1" applyAlignment="1" applyProtection="1">
      <alignment horizontal="right" vertical="center"/>
      <protection hidden="1"/>
    </xf>
    <xf numFmtId="178" fontId="11" fillId="0" borderId="115" xfId="0" applyNumberFormat="1" applyFont="1" applyFill="1" applyBorder="1" applyAlignment="1" applyProtection="1">
      <alignment horizontal="right" vertical="center"/>
      <protection hidden="1"/>
    </xf>
    <xf numFmtId="179" fontId="11" fillId="0" borderId="22" xfId="0" applyNumberFormat="1" applyFont="1" applyFill="1" applyBorder="1" applyAlignment="1" applyProtection="1">
      <alignment horizontal="right" vertical="center"/>
      <protection hidden="1"/>
    </xf>
    <xf numFmtId="179" fontId="11" fillId="0" borderId="23" xfId="0" applyNumberFormat="1" applyFont="1" applyFill="1" applyBorder="1" applyAlignment="1" applyProtection="1">
      <alignment horizontal="right" vertical="center"/>
      <protection hidden="1"/>
    </xf>
    <xf numFmtId="179" fontId="11" fillId="0" borderId="24" xfId="0" applyNumberFormat="1" applyFont="1" applyFill="1" applyBorder="1" applyAlignment="1" applyProtection="1">
      <alignment horizontal="right" vertical="center"/>
      <protection hidden="1"/>
    </xf>
    <xf numFmtId="178" fontId="11" fillId="33" borderId="70" xfId="0" applyNumberFormat="1" applyFont="1" applyFill="1" applyBorder="1" applyAlignment="1" applyProtection="1">
      <alignment horizontal="right" vertical="center"/>
      <protection hidden="1"/>
    </xf>
    <xf numFmtId="178" fontId="11" fillId="33" borderId="71" xfId="0" applyNumberFormat="1" applyFont="1" applyFill="1" applyBorder="1" applyAlignment="1" applyProtection="1">
      <alignment horizontal="right" vertical="center"/>
      <protection hidden="1"/>
    </xf>
    <xf numFmtId="178" fontId="11" fillId="33" borderId="62" xfId="0" applyNumberFormat="1" applyFont="1" applyFill="1" applyBorder="1" applyAlignment="1" applyProtection="1">
      <alignment horizontal="right" vertical="center"/>
      <protection hidden="1"/>
    </xf>
    <xf numFmtId="178" fontId="11" fillId="33" borderId="41" xfId="0" applyNumberFormat="1" applyFont="1" applyFill="1" applyBorder="1" applyAlignment="1" applyProtection="1">
      <alignment horizontal="center" vertical="center"/>
      <protection hidden="1"/>
    </xf>
    <xf numFmtId="0" fontId="11" fillId="33" borderId="42" xfId="0" applyFont="1" applyFill="1" applyBorder="1" applyAlignment="1" applyProtection="1">
      <alignment vertical="center"/>
      <protection hidden="1"/>
    </xf>
    <xf numFmtId="0" fontId="11" fillId="33" borderId="33" xfId="0" applyFont="1" applyFill="1" applyBorder="1" applyAlignment="1" applyProtection="1">
      <alignment vertical="center"/>
      <protection hidden="1"/>
    </xf>
    <xf numFmtId="178" fontId="11" fillId="33" borderId="42" xfId="0" applyNumberFormat="1" applyFont="1" applyFill="1" applyBorder="1" applyAlignment="1" applyProtection="1">
      <alignment horizontal="center" vertical="center"/>
      <protection hidden="1"/>
    </xf>
    <xf numFmtId="178" fontId="11" fillId="33" borderId="33" xfId="0" applyNumberFormat="1" applyFont="1" applyFill="1" applyBorder="1" applyAlignment="1" applyProtection="1">
      <alignment horizontal="center" vertical="center"/>
      <protection hidden="1"/>
    </xf>
    <xf numFmtId="178" fontId="11" fillId="33" borderId="10" xfId="0" applyNumberFormat="1" applyFont="1" applyFill="1" applyBorder="1" applyAlignment="1" applyProtection="1">
      <alignment horizontal="center" vertical="center"/>
      <protection hidden="1"/>
    </xf>
    <xf numFmtId="0" fontId="11" fillId="33" borderId="11" xfId="0" applyFont="1" applyFill="1" applyBorder="1" applyAlignment="1" applyProtection="1">
      <alignment vertical="center"/>
      <protection hidden="1"/>
    </xf>
    <xf numFmtId="0" fontId="11" fillId="33" borderId="12" xfId="0" applyFont="1" applyFill="1" applyBorder="1" applyAlignment="1" applyProtection="1">
      <alignment vertical="center"/>
      <protection hidden="1"/>
    </xf>
    <xf numFmtId="178" fontId="11" fillId="0" borderId="42" xfId="0" applyNumberFormat="1" applyFont="1" applyFill="1" applyBorder="1" applyAlignment="1" applyProtection="1">
      <alignment horizontal="center" vertical="center"/>
      <protection hidden="1"/>
    </xf>
    <xf numFmtId="178" fontId="11" fillId="0" borderId="33" xfId="0" applyNumberFormat="1" applyFont="1" applyFill="1" applyBorder="1" applyAlignment="1" applyProtection="1">
      <alignment horizontal="center" vertical="center"/>
      <protection hidden="1"/>
    </xf>
    <xf numFmtId="10" fontId="11" fillId="0" borderId="116" xfId="0" applyNumberFormat="1" applyFont="1" applyFill="1" applyBorder="1" applyAlignment="1" applyProtection="1">
      <alignment horizontal="right" vertical="center"/>
      <protection hidden="1"/>
    </xf>
    <xf numFmtId="10" fontId="11" fillId="0" borderId="115" xfId="0" applyNumberFormat="1" applyFont="1" applyFill="1" applyBorder="1" applyAlignment="1" applyProtection="1">
      <alignment horizontal="right" vertical="center"/>
      <protection hidden="1"/>
    </xf>
    <xf numFmtId="10" fontId="11" fillId="0" borderId="22" xfId="0" applyNumberFormat="1" applyFont="1" applyFill="1" applyBorder="1" applyAlignment="1" applyProtection="1">
      <alignment horizontal="right" vertical="center"/>
      <protection hidden="1"/>
    </xf>
    <xf numFmtId="10" fontId="11" fillId="0" borderId="23" xfId="0" applyNumberFormat="1" applyFont="1" applyFill="1" applyBorder="1" applyAlignment="1" applyProtection="1">
      <alignment horizontal="right" vertical="center"/>
      <protection hidden="1"/>
    </xf>
    <xf numFmtId="10" fontId="11" fillId="0" borderId="24" xfId="0" applyNumberFormat="1" applyFont="1" applyFill="1" applyBorder="1" applyAlignment="1" applyProtection="1">
      <alignment horizontal="right" vertical="center"/>
      <protection hidden="1"/>
    </xf>
    <xf numFmtId="181" fontId="11" fillId="0" borderId="22" xfId="0" applyNumberFormat="1" applyFont="1" applyFill="1" applyBorder="1" applyAlignment="1" applyProtection="1">
      <alignment horizontal="right" vertical="center"/>
      <protection hidden="1"/>
    </xf>
    <xf numFmtId="181" fontId="11" fillId="0" borderId="23" xfId="0" applyNumberFormat="1" applyFont="1" applyFill="1" applyBorder="1" applyAlignment="1" applyProtection="1">
      <alignment horizontal="right" vertical="center"/>
      <protection hidden="1"/>
    </xf>
    <xf numFmtId="181" fontId="11" fillId="0" borderId="24" xfId="0" applyNumberFormat="1" applyFont="1" applyFill="1" applyBorder="1" applyAlignment="1" applyProtection="1">
      <alignment horizontal="right" vertical="center"/>
      <protection hidden="1"/>
    </xf>
    <xf numFmtId="178" fontId="11" fillId="0" borderId="10" xfId="0" applyNumberFormat="1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vertical="center"/>
      <protection hidden="1"/>
    </xf>
    <xf numFmtId="0" fontId="11" fillId="0" borderId="12" xfId="0" applyFont="1" applyFill="1" applyBorder="1" applyAlignment="1" applyProtection="1">
      <alignment vertical="center"/>
      <protection hidden="1"/>
    </xf>
    <xf numFmtId="178" fontId="11" fillId="33" borderId="22" xfId="0" applyNumberFormat="1" applyFont="1" applyFill="1" applyBorder="1" applyAlignment="1" applyProtection="1">
      <alignment horizontal="right" vertical="center"/>
      <protection hidden="1"/>
    </xf>
    <xf numFmtId="178" fontId="11" fillId="33" borderId="23" xfId="0" applyNumberFormat="1" applyFont="1" applyFill="1" applyBorder="1" applyAlignment="1" applyProtection="1">
      <alignment horizontal="right" vertical="center"/>
      <protection hidden="1"/>
    </xf>
    <xf numFmtId="178" fontId="11" fillId="33" borderId="24" xfId="0" applyNumberFormat="1" applyFont="1" applyFill="1" applyBorder="1" applyAlignment="1" applyProtection="1">
      <alignment horizontal="right" vertical="center"/>
      <protection hidden="1"/>
    </xf>
    <xf numFmtId="10" fontId="11" fillId="33" borderId="22" xfId="0" applyNumberFormat="1" applyFont="1" applyFill="1" applyBorder="1" applyAlignment="1" applyProtection="1">
      <alignment horizontal="right" vertical="center"/>
      <protection hidden="1"/>
    </xf>
    <xf numFmtId="10" fontId="11" fillId="33" borderId="23" xfId="0" applyNumberFormat="1" applyFont="1" applyFill="1" applyBorder="1" applyAlignment="1" applyProtection="1">
      <alignment horizontal="right" vertical="center"/>
      <protection hidden="1"/>
    </xf>
    <xf numFmtId="10" fontId="11" fillId="33" borderId="24" xfId="0" applyNumberFormat="1" applyFont="1" applyFill="1" applyBorder="1" applyAlignment="1" applyProtection="1">
      <alignment horizontal="right" vertical="center"/>
      <protection hidden="1"/>
    </xf>
    <xf numFmtId="179" fontId="11" fillId="33" borderId="22" xfId="0" applyNumberFormat="1" applyFont="1" applyFill="1" applyBorder="1" applyAlignment="1" applyProtection="1">
      <alignment horizontal="right" vertical="center"/>
      <protection hidden="1"/>
    </xf>
    <xf numFmtId="179" fontId="11" fillId="33" borderId="23" xfId="0" applyNumberFormat="1" applyFont="1" applyFill="1" applyBorder="1" applyAlignment="1" applyProtection="1">
      <alignment horizontal="right" vertical="center"/>
      <protection hidden="1"/>
    </xf>
    <xf numFmtId="179" fontId="11" fillId="33" borderId="24" xfId="0" applyNumberFormat="1" applyFont="1" applyFill="1" applyBorder="1" applyAlignment="1" applyProtection="1">
      <alignment horizontal="right" vertical="center"/>
      <protection hidden="1"/>
    </xf>
    <xf numFmtId="179" fontId="11" fillId="33" borderId="68" xfId="0" applyNumberFormat="1" applyFont="1" applyFill="1" applyBorder="1" applyAlignment="1" applyProtection="1">
      <alignment horizontal="right" vertical="center"/>
      <protection hidden="1"/>
    </xf>
    <xf numFmtId="179" fontId="11" fillId="33" borderId="37" xfId="0" applyNumberFormat="1" applyFont="1" applyFill="1" applyBorder="1" applyAlignment="1" applyProtection="1">
      <alignment horizontal="right" vertical="center"/>
      <protection hidden="1"/>
    </xf>
    <xf numFmtId="179" fontId="11" fillId="33" borderId="44" xfId="0" applyNumberFormat="1" applyFont="1" applyFill="1" applyBorder="1" applyAlignment="1" applyProtection="1">
      <alignment horizontal="right" vertical="center"/>
      <protection hidden="1"/>
    </xf>
    <xf numFmtId="10" fontId="11" fillId="33" borderId="25" xfId="0" applyNumberFormat="1" applyFont="1" applyFill="1" applyBorder="1" applyAlignment="1" applyProtection="1">
      <alignment horizontal="right" vertical="center"/>
      <protection hidden="1"/>
    </xf>
    <xf numFmtId="10" fontId="11" fillId="33" borderId="50" xfId="0" applyNumberFormat="1" applyFont="1" applyFill="1" applyBorder="1" applyAlignment="1" applyProtection="1">
      <alignment horizontal="right" vertical="center"/>
      <protection hidden="1"/>
    </xf>
    <xf numFmtId="10" fontId="11" fillId="33" borderId="19" xfId="0" applyNumberFormat="1" applyFont="1" applyFill="1" applyBorder="1" applyAlignment="1" applyProtection="1">
      <alignment horizontal="right" vertical="center"/>
      <protection hidden="1"/>
    </xf>
    <xf numFmtId="181" fontId="11" fillId="33" borderId="22" xfId="0" applyNumberFormat="1" applyFont="1" applyFill="1" applyBorder="1" applyAlignment="1" applyProtection="1">
      <alignment horizontal="right" vertical="center"/>
      <protection hidden="1"/>
    </xf>
    <xf numFmtId="181" fontId="11" fillId="33" borderId="23" xfId="0" applyNumberFormat="1" applyFont="1" applyFill="1" applyBorder="1" applyAlignment="1" applyProtection="1">
      <alignment horizontal="right" vertical="center"/>
      <protection hidden="1"/>
    </xf>
    <xf numFmtId="181" fontId="11" fillId="33" borderId="24" xfId="0" applyNumberFormat="1" applyFont="1" applyFill="1" applyBorder="1" applyAlignment="1" applyProtection="1">
      <alignment horizontal="right" vertical="center"/>
      <protection hidden="1"/>
    </xf>
    <xf numFmtId="49" fontId="11" fillId="35" borderId="54" xfId="0" applyNumberFormat="1" applyFont="1" applyFill="1" applyBorder="1" applyAlignment="1" applyProtection="1">
      <alignment horizontal="center" vertical="center" shrinkToFit="1"/>
      <protection locked="0"/>
    </xf>
    <xf numFmtId="49" fontId="11" fillId="35" borderId="20" xfId="0" applyNumberFormat="1" applyFont="1" applyFill="1" applyBorder="1" applyAlignment="1" applyProtection="1">
      <alignment vertical="center" shrinkToFit="1"/>
      <protection locked="0"/>
    </xf>
    <xf numFmtId="49" fontId="11" fillId="35" borderId="21" xfId="0" applyNumberFormat="1" applyFont="1" applyFill="1" applyBorder="1" applyAlignment="1" applyProtection="1">
      <alignment vertical="center" shrinkToFit="1"/>
      <protection locked="0"/>
    </xf>
    <xf numFmtId="178" fontId="11" fillId="35" borderId="100" xfId="0" applyNumberFormat="1" applyFont="1" applyFill="1" applyBorder="1" applyAlignment="1" applyProtection="1">
      <alignment horizontal="center" vertical="center" shrinkToFit="1"/>
      <protection locked="0"/>
    </xf>
    <xf numFmtId="178" fontId="11" fillId="35" borderId="88" xfId="0" applyNumberFormat="1" applyFont="1" applyFill="1" applyBorder="1" applyAlignment="1" applyProtection="1">
      <alignment horizontal="center" vertical="center" shrinkToFit="1"/>
      <protection locked="0"/>
    </xf>
    <xf numFmtId="178" fontId="11" fillId="35" borderId="94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16" xfId="0" applyNumberFormat="1" applyFont="1" applyFill="1" applyBorder="1" applyAlignment="1" applyProtection="1">
      <alignment horizontal="center"/>
      <protection hidden="1"/>
    </xf>
    <xf numFmtId="0" fontId="11" fillId="35" borderId="88" xfId="0" applyFont="1" applyFill="1" applyBorder="1" applyAlignment="1" applyProtection="1">
      <alignment vertical="center" shrinkToFit="1"/>
      <protection locked="0"/>
    </xf>
    <xf numFmtId="0" fontId="11" fillId="35" borderId="94" xfId="0" applyFont="1" applyFill="1" applyBorder="1" applyAlignment="1" applyProtection="1">
      <alignment vertical="center" shrinkToFit="1"/>
      <protection locked="0"/>
    </xf>
    <xf numFmtId="178" fontId="11" fillId="0" borderId="29" xfId="0" applyNumberFormat="1" applyFont="1" applyFill="1" applyBorder="1" applyAlignment="1" applyProtection="1">
      <alignment horizontal="center" vertical="center"/>
      <protection hidden="1"/>
    </xf>
    <xf numFmtId="178" fontId="11" fillId="0" borderId="41" xfId="0" applyNumberFormat="1" applyFont="1" applyFill="1" applyBorder="1" applyAlignment="1" applyProtection="1">
      <alignment horizontal="distributed" vertical="center" shrinkToFit="1"/>
      <protection hidden="1"/>
    </xf>
    <xf numFmtId="0" fontId="12" fillId="0" borderId="42" xfId="0" applyFont="1" applyFill="1" applyBorder="1" applyAlignment="1" applyProtection="1">
      <alignment horizontal="distributed" vertical="center" shrinkToFit="1"/>
      <protection hidden="1"/>
    </xf>
    <xf numFmtId="0" fontId="12" fillId="0" borderId="33" xfId="0" applyFont="1" applyFill="1" applyBorder="1" applyAlignment="1" applyProtection="1">
      <alignment horizontal="distributed" vertical="center" shrinkToFit="1"/>
      <protection hidden="1"/>
    </xf>
    <xf numFmtId="178" fontId="11" fillId="0" borderId="41" xfId="0" applyNumberFormat="1" applyFont="1" applyFill="1" applyBorder="1" applyAlignment="1" applyProtection="1">
      <alignment vertical="center"/>
      <protection hidden="1"/>
    </xf>
    <xf numFmtId="178" fontId="11" fillId="0" borderId="42" xfId="0" applyNumberFormat="1" applyFont="1" applyFill="1" applyBorder="1" applyAlignment="1" applyProtection="1">
      <alignment/>
      <protection hidden="1"/>
    </xf>
    <xf numFmtId="178" fontId="11" fillId="0" borderId="33" xfId="0" applyNumberFormat="1" applyFont="1" applyFill="1" applyBorder="1" applyAlignment="1" applyProtection="1">
      <alignment/>
      <protection hidden="1"/>
    </xf>
    <xf numFmtId="178" fontId="11" fillId="0" borderId="42" xfId="0" applyNumberFormat="1" applyFont="1" applyFill="1" applyBorder="1" applyAlignment="1" applyProtection="1">
      <alignment vertical="center"/>
      <protection hidden="1"/>
    </xf>
    <xf numFmtId="178" fontId="11" fillId="0" borderId="33" xfId="0" applyNumberFormat="1" applyFont="1" applyFill="1" applyBorder="1" applyAlignment="1" applyProtection="1">
      <alignment vertical="center"/>
      <protection hidden="1"/>
    </xf>
    <xf numFmtId="178" fontId="11" fillId="0" borderId="117" xfId="0" applyNumberFormat="1" applyFont="1" applyFill="1" applyBorder="1" applyAlignment="1" applyProtection="1">
      <alignment vertical="center"/>
      <protection hidden="1"/>
    </xf>
    <xf numFmtId="178" fontId="11" fillId="0" borderId="41" xfId="0" applyNumberFormat="1" applyFont="1" applyFill="1" applyBorder="1" applyAlignment="1" applyProtection="1">
      <alignment horizontal="distributed" vertical="center" wrapText="1"/>
      <protection hidden="1"/>
    </xf>
    <xf numFmtId="178" fontId="11" fillId="35" borderId="41" xfId="0" applyNumberFormat="1" applyFont="1" applyFill="1" applyBorder="1" applyAlignment="1" applyProtection="1">
      <alignment horizontal="left" vertical="top" wrapText="1"/>
      <protection locked="0"/>
    </xf>
    <xf numFmtId="0" fontId="11" fillId="35" borderId="42" xfId="0" applyFont="1" applyFill="1" applyBorder="1" applyAlignment="1" applyProtection="1">
      <alignment vertical="top"/>
      <protection locked="0"/>
    </xf>
    <xf numFmtId="0" fontId="11" fillId="35" borderId="33" xfId="0" applyFont="1" applyFill="1" applyBorder="1" applyAlignment="1" applyProtection="1">
      <alignment vertical="top"/>
      <protection locked="0"/>
    </xf>
    <xf numFmtId="178" fontId="11" fillId="35" borderId="42" xfId="0" applyNumberFormat="1" applyFont="1" applyFill="1" applyBorder="1" applyAlignment="1" applyProtection="1">
      <alignment horizontal="left" vertical="top" wrapText="1"/>
      <protection locked="0"/>
    </xf>
    <xf numFmtId="178" fontId="11" fillId="35" borderId="33" xfId="0" applyNumberFormat="1" applyFont="1" applyFill="1" applyBorder="1" applyAlignment="1" applyProtection="1">
      <alignment horizontal="left" vertical="top" wrapText="1"/>
      <protection locked="0"/>
    </xf>
    <xf numFmtId="178" fontId="11" fillId="35" borderId="117" xfId="0" applyNumberFormat="1" applyFont="1" applyFill="1" applyBorder="1" applyAlignment="1" applyProtection="1">
      <alignment horizontal="left" vertical="top" wrapText="1"/>
      <protection locked="0"/>
    </xf>
    <xf numFmtId="178" fontId="11" fillId="35" borderId="117" xfId="0" applyNumberFormat="1" applyFont="1" applyFill="1" applyBorder="1" applyAlignment="1" applyProtection="1">
      <alignment horizontal="left" vertical="top"/>
      <protection locked="0"/>
    </xf>
    <xf numFmtId="178" fontId="11" fillId="35" borderId="41" xfId="0" applyNumberFormat="1" applyFont="1" applyFill="1" applyBorder="1" applyAlignment="1" applyProtection="1">
      <alignment horizontal="left" vertical="top"/>
      <protection locked="0"/>
    </xf>
    <xf numFmtId="178" fontId="11" fillId="35" borderId="42" xfId="0" applyNumberFormat="1" applyFont="1" applyFill="1" applyBorder="1" applyAlignment="1" applyProtection="1">
      <alignment horizontal="left" vertical="top"/>
      <protection locked="0"/>
    </xf>
    <xf numFmtId="178" fontId="11" fillId="35" borderId="33" xfId="0" applyNumberFormat="1" applyFont="1" applyFill="1" applyBorder="1" applyAlignment="1" applyProtection="1">
      <alignment horizontal="left" vertical="top"/>
      <protection locked="0"/>
    </xf>
    <xf numFmtId="178" fontId="11" fillId="0" borderId="11" xfId="0" applyNumberFormat="1" applyFont="1" applyBorder="1" applyAlignment="1" applyProtection="1">
      <alignment horizontal="left" vertical="center" wrapText="1"/>
      <protection hidden="1"/>
    </xf>
    <xf numFmtId="178" fontId="11" fillId="0" borderId="11" xfId="0" applyNumberFormat="1" applyFont="1" applyFill="1" applyBorder="1" applyAlignment="1" applyProtection="1">
      <alignment horizontal="left" vertical="center" wrapText="1"/>
      <protection hidden="1"/>
    </xf>
    <xf numFmtId="178" fontId="11" fillId="0" borderId="11" xfId="0" applyNumberFormat="1" applyFont="1" applyBorder="1" applyAlignment="1" applyProtection="1">
      <alignment horizontal="left" vertical="center"/>
      <protection hidden="1"/>
    </xf>
    <xf numFmtId="177" fontId="11" fillId="0" borderId="16" xfId="0" applyNumberFormat="1" applyFont="1" applyBorder="1" applyAlignment="1" applyProtection="1">
      <alignment horizontal="center"/>
      <protection/>
    </xf>
    <xf numFmtId="178" fontId="11" fillId="33" borderId="41" xfId="0" applyNumberFormat="1" applyFont="1" applyFill="1" applyBorder="1" applyAlignment="1" applyProtection="1">
      <alignment horizontal="center" vertical="center" shrinkToFit="1"/>
      <protection/>
    </xf>
    <xf numFmtId="0" fontId="11" fillId="33" borderId="42" xfId="0" applyFont="1" applyFill="1" applyBorder="1" applyAlignment="1" applyProtection="1">
      <alignment vertical="center" shrinkToFit="1"/>
      <protection/>
    </xf>
    <xf numFmtId="0" fontId="11" fillId="33" borderId="33" xfId="0" applyFont="1" applyFill="1" applyBorder="1" applyAlignment="1" applyProtection="1">
      <alignment vertical="center" shrinkToFit="1"/>
      <protection/>
    </xf>
    <xf numFmtId="178" fontId="11" fillId="33" borderId="41" xfId="0" applyNumberFormat="1" applyFont="1" applyFill="1" applyBorder="1" applyAlignment="1" applyProtection="1">
      <alignment horizontal="center" vertical="center"/>
      <protection/>
    </xf>
    <xf numFmtId="178" fontId="11" fillId="33" borderId="42" xfId="0" applyNumberFormat="1" applyFont="1" applyFill="1" applyBorder="1" applyAlignment="1" applyProtection="1">
      <alignment horizontal="center" vertical="center"/>
      <protection/>
    </xf>
    <xf numFmtId="178" fontId="11" fillId="33" borderId="33" xfId="0" applyNumberFormat="1" applyFont="1" applyFill="1" applyBorder="1" applyAlignment="1" applyProtection="1">
      <alignment horizontal="center" vertical="center"/>
      <protection/>
    </xf>
    <xf numFmtId="178" fontId="11" fillId="0" borderId="100" xfId="0" applyNumberFormat="1" applyFont="1" applyFill="1" applyBorder="1" applyAlignment="1" applyProtection="1">
      <alignment horizontal="center" vertical="center" shrinkToFit="1"/>
      <protection hidden="1"/>
    </xf>
    <xf numFmtId="178" fontId="11" fillId="0" borderId="88" xfId="0" applyNumberFormat="1" applyFont="1" applyFill="1" applyBorder="1" applyAlignment="1" applyProtection="1">
      <alignment horizontal="center" vertical="center" shrinkToFit="1"/>
      <protection hidden="1"/>
    </xf>
    <xf numFmtId="178" fontId="11" fillId="0" borderId="94" xfId="0" applyNumberFormat="1" applyFont="1" applyFill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Fill="1" applyBorder="1" applyAlignment="1" applyProtection="1">
      <alignment horizontal="center" vertical="center"/>
      <protection/>
    </xf>
    <xf numFmtId="178" fontId="11" fillId="0" borderId="0" xfId="0" applyNumberFormat="1" applyFont="1" applyFill="1" applyBorder="1" applyAlignment="1" applyProtection="1">
      <alignment horizontal="center" vertical="center"/>
      <protection/>
    </xf>
    <xf numFmtId="178" fontId="11" fillId="0" borderId="14" xfId="0" applyNumberFormat="1" applyFont="1" applyFill="1" applyBorder="1" applyAlignment="1" applyProtection="1">
      <alignment horizontal="center" vertical="center"/>
      <protection/>
    </xf>
    <xf numFmtId="178" fontId="11" fillId="0" borderId="13" xfId="0" applyNumberFormat="1" applyFont="1" applyFill="1" applyBorder="1" applyAlignment="1" applyProtection="1">
      <alignment horizontal="center" vertical="center" shrinkToFit="1"/>
      <protection hidden="1"/>
    </xf>
    <xf numFmtId="178" fontId="11" fillId="0" borderId="0" xfId="0" applyNumberFormat="1" applyFont="1" applyFill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Fill="1" applyBorder="1" applyAlignment="1" applyProtection="1">
      <alignment horizontal="center" vertical="center" shrinkToFit="1"/>
      <protection hidden="1"/>
    </xf>
    <xf numFmtId="178" fontId="11" fillId="0" borderId="42" xfId="0" applyNumberFormat="1" applyFont="1" applyBorder="1" applyAlignment="1" applyProtection="1">
      <alignment horizontal="distributed" vertical="center"/>
      <protection hidden="1"/>
    </xf>
    <xf numFmtId="178" fontId="11" fillId="0" borderId="33" xfId="0" applyNumberFormat="1" applyFont="1" applyBorder="1" applyAlignment="1" applyProtection="1">
      <alignment horizontal="distributed" vertical="center"/>
      <protection hidden="1"/>
    </xf>
    <xf numFmtId="178" fontId="11" fillId="33" borderId="54" xfId="0" applyNumberFormat="1" applyFont="1" applyFill="1" applyBorder="1" applyAlignment="1" applyProtection="1">
      <alignment horizontal="center" vertical="center" shrinkToFit="1"/>
      <protection hidden="1"/>
    </xf>
    <xf numFmtId="0" fontId="11" fillId="33" borderId="20" xfId="0" applyFont="1" applyFill="1" applyBorder="1" applyAlignment="1" applyProtection="1">
      <alignment vertical="center" shrinkToFit="1"/>
      <protection hidden="1"/>
    </xf>
    <xf numFmtId="0" fontId="11" fillId="33" borderId="21" xfId="0" applyFont="1" applyFill="1" applyBorder="1" applyAlignment="1" applyProtection="1">
      <alignment vertical="center" shrinkToFit="1"/>
      <protection hidden="1"/>
    </xf>
    <xf numFmtId="178" fontId="11" fillId="33" borderId="20" xfId="0" applyNumberFormat="1" applyFont="1" applyFill="1" applyBorder="1" applyAlignment="1" applyProtection="1">
      <alignment horizontal="center" vertical="center" shrinkToFit="1"/>
      <protection hidden="1"/>
    </xf>
    <xf numFmtId="178" fontId="11" fillId="33" borderId="21" xfId="0" applyNumberFormat="1" applyFont="1" applyFill="1" applyBorder="1" applyAlignment="1" applyProtection="1">
      <alignment horizontal="center" vertical="center" shrinkToFit="1"/>
      <protection hidden="1"/>
    </xf>
    <xf numFmtId="0" fontId="11" fillId="33" borderId="88" xfId="0" applyFont="1" applyFill="1" applyBorder="1" applyAlignment="1" applyProtection="1">
      <alignment vertical="center" shrinkToFit="1"/>
      <protection hidden="1"/>
    </xf>
    <xf numFmtId="0" fontId="11" fillId="33" borderId="94" xfId="0" applyFont="1" applyFill="1" applyBorder="1" applyAlignment="1" applyProtection="1">
      <alignment vertical="center" shrinkToFit="1"/>
      <protection hidden="1"/>
    </xf>
    <xf numFmtId="178" fontId="11" fillId="35" borderId="41" xfId="0" applyNumberFormat="1" applyFont="1" applyFill="1" applyBorder="1" applyAlignment="1" applyProtection="1">
      <alignment horizontal="left" vertical="top" shrinkToFit="1"/>
      <protection locked="0"/>
    </xf>
    <xf numFmtId="178" fontId="11" fillId="35" borderId="42" xfId="0" applyNumberFormat="1" applyFont="1" applyFill="1" applyBorder="1" applyAlignment="1" applyProtection="1">
      <alignment horizontal="left" vertical="top" shrinkToFit="1"/>
      <protection locked="0"/>
    </xf>
    <xf numFmtId="178" fontId="11" fillId="35" borderId="33" xfId="0" applyNumberFormat="1" applyFont="1" applyFill="1" applyBorder="1" applyAlignment="1" applyProtection="1">
      <alignment horizontal="left" vertical="top" shrinkToFit="1"/>
      <protection locked="0"/>
    </xf>
    <xf numFmtId="178" fontId="11" fillId="35" borderId="41" xfId="0" applyNumberFormat="1" applyFont="1" applyFill="1" applyBorder="1" applyAlignment="1" applyProtection="1">
      <alignment horizontal="right" vertical="center" shrinkToFit="1"/>
      <protection locked="0"/>
    </xf>
    <xf numFmtId="178" fontId="11" fillId="35" borderId="42" xfId="0" applyNumberFormat="1" applyFont="1" applyFill="1" applyBorder="1" applyAlignment="1" applyProtection="1">
      <alignment horizontal="right" vertical="center" shrinkToFit="1"/>
      <protection locked="0"/>
    </xf>
    <xf numFmtId="178" fontId="11" fillId="35" borderId="33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42" xfId="0" applyFont="1" applyFill="1" applyBorder="1" applyAlignment="1" applyProtection="1">
      <alignment vertical="center"/>
      <protection hidden="1"/>
    </xf>
    <xf numFmtId="0" fontId="11" fillId="0" borderId="33" xfId="0" applyFont="1" applyFill="1" applyBorder="1" applyAlignment="1" applyProtection="1">
      <alignment vertical="center"/>
      <protection hidden="1"/>
    </xf>
    <xf numFmtId="0" fontId="11" fillId="0" borderId="88" xfId="0" applyFont="1" applyFill="1" applyBorder="1" applyAlignment="1" applyProtection="1">
      <alignment vertical="center"/>
      <protection hidden="1"/>
    </xf>
    <xf numFmtId="0" fontId="11" fillId="0" borderId="94" xfId="0" applyFont="1" applyFill="1" applyBorder="1" applyAlignment="1" applyProtection="1">
      <alignment vertical="center"/>
      <protection hidden="1"/>
    </xf>
    <xf numFmtId="0" fontId="11" fillId="0" borderId="56" xfId="0" applyFont="1" applyFill="1" applyBorder="1" applyAlignment="1" applyProtection="1">
      <alignment vertical="center"/>
      <protection hidden="1"/>
    </xf>
    <xf numFmtId="0" fontId="11" fillId="0" borderId="31" xfId="0" applyFont="1" applyFill="1" applyBorder="1" applyAlignment="1" applyProtection="1">
      <alignment vertical="center"/>
      <protection hidden="1"/>
    </xf>
    <xf numFmtId="0" fontId="11" fillId="0" borderId="23" xfId="0" applyFont="1" applyFill="1" applyBorder="1" applyAlignment="1" applyProtection="1">
      <alignment vertical="center"/>
      <protection hidden="1"/>
    </xf>
    <xf numFmtId="0" fontId="11" fillId="0" borderId="24" xfId="0" applyFont="1" applyFill="1" applyBorder="1" applyAlignment="1" applyProtection="1">
      <alignment vertical="center"/>
      <protection hidden="1"/>
    </xf>
    <xf numFmtId="178" fontId="11" fillId="0" borderId="116" xfId="0" applyNumberFormat="1" applyFont="1" applyFill="1" applyBorder="1" applyAlignment="1" applyProtection="1">
      <alignment horizontal="right" vertical="center"/>
      <protection hidden="1"/>
    </xf>
    <xf numFmtId="178" fontId="11" fillId="0" borderId="74" xfId="0" applyNumberFormat="1" applyFont="1" applyFill="1" applyBorder="1" applyAlignment="1" applyProtection="1">
      <alignment horizontal="right" vertical="center"/>
      <protection hidden="1"/>
    </xf>
    <xf numFmtId="0" fontId="11" fillId="0" borderId="67" xfId="0" applyFont="1" applyFill="1" applyBorder="1" applyAlignment="1" applyProtection="1">
      <alignment vertical="center"/>
      <protection hidden="1"/>
    </xf>
    <xf numFmtId="0" fontId="11" fillId="0" borderId="57" xfId="0" applyFont="1" applyFill="1" applyBorder="1" applyAlignment="1" applyProtection="1">
      <alignment vertical="center"/>
      <protection hidden="1"/>
    </xf>
    <xf numFmtId="0" fontId="11" fillId="0" borderId="50" xfId="0" applyFont="1" applyFill="1" applyBorder="1" applyAlignment="1" applyProtection="1">
      <alignment vertical="center"/>
      <protection hidden="1"/>
    </xf>
    <xf numFmtId="0" fontId="11" fillId="0" borderId="19" xfId="0" applyFont="1" applyFill="1" applyBorder="1" applyAlignment="1" applyProtection="1">
      <alignment vertical="center"/>
      <protection hidden="1"/>
    </xf>
    <xf numFmtId="178" fontId="11" fillId="0" borderId="54" xfId="0" applyNumberFormat="1" applyFont="1" applyFill="1" applyBorder="1" applyAlignment="1" applyProtection="1">
      <alignment horizontal="right" vertical="center"/>
      <protection hidden="1"/>
    </xf>
    <xf numFmtId="0" fontId="11" fillId="0" borderId="20" xfId="0" applyFont="1" applyFill="1" applyBorder="1" applyAlignment="1" applyProtection="1">
      <alignment vertical="center"/>
      <protection hidden="1"/>
    </xf>
    <xf numFmtId="0" fontId="11" fillId="0" borderId="21" xfId="0" applyFont="1" applyFill="1" applyBorder="1" applyAlignment="1" applyProtection="1">
      <alignment vertical="center"/>
      <protection hidden="1"/>
    </xf>
    <xf numFmtId="178" fontId="11" fillId="0" borderId="118" xfId="0" applyNumberFormat="1" applyFont="1" applyFill="1" applyBorder="1" applyAlignment="1" applyProtection="1">
      <alignment horizontal="right" vertical="center"/>
      <protection hidden="1"/>
    </xf>
    <xf numFmtId="178" fontId="11" fillId="0" borderId="13" xfId="0" applyNumberFormat="1" applyFont="1" applyFill="1" applyBorder="1" applyAlignment="1" applyProtection="1">
      <alignment horizontal="right" vertical="center"/>
      <protection hidden="1"/>
    </xf>
    <xf numFmtId="178" fontId="11" fillId="0" borderId="0" xfId="0" applyNumberFormat="1" applyFont="1" applyFill="1" applyBorder="1" applyAlignment="1" applyProtection="1">
      <alignment horizontal="right" vertical="center"/>
      <protection hidden="1"/>
    </xf>
    <xf numFmtId="178" fontId="11" fillId="0" borderId="14" xfId="0" applyNumberFormat="1" applyFont="1" applyFill="1" applyBorder="1" applyAlignment="1" applyProtection="1">
      <alignment horizontal="right" vertical="center"/>
      <protection hidden="1"/>
    </xf>
    <xf numFmtId="0" fontId="11" fillId="0" borderId="42" xfId="0" applyFont="1" applyFill="1" applyBorder="1" applyAlignment="1" applyProtection="1">
      <alignment horizontal="center" vertical="center"/>
      <protection hidden="1"/>
    </xf>
    <xf numFmtId="0" fontId="11" fillId="0" borderId="33" xfId="0" applyFont="1" applyFill="1" applyBorder="1" applyAlignment="1" applyProtection="1">
      <alignment horizontal="center" vertical="center"/>
      <protection hidden="1"/>
    </xf>
    <xf numFmtId="178" fontId="11" fillId="0" borderId="68" xfId="0" applyNumberFormat="1" applyFont="1" applyFill="1" applyBorder="1" applyAlignment="1" applyProtection="1">
      <alignment horizontal="center" vertical="center"/>
      <protection hidden="1"/>
    </xf>
    <xf numFmtId="0" fontId="11" fillId="0" borderId="37" xfId="0" applyFont="1" applyFill="1" applyBorder="1" applyAlignment="1" applyProtection="1">
      <alignment horizontal="center" vertical="center"/>
      <protection hidden="1"/>
    </xf>
    <xf numFmtId="0" fontId="11" fillId="0" borderId="44" xfId="0" applyFont="1" applyFill="1" applyBorder="1" applyAlignment="1" applyProtection="1">
      <alignment horizontal="center" vertical="center"/>
      <protection hidden="1"/>
    </xf>
    <xf numFmtId="178" fontId="11" fillId="0" borderId="70" xfId="0" applyNumberFormat="1" applyFont="1" applyFill="1" applyBorder="1" applyAlignment="1" applyProtection="1">
      <alignment horizontal="center" vertical="center"/>
      <protection hidden="1"/>
    </xf>
    <xf numFmtId="0" fontId="11" fillId="0" borderId="71" xfId="0" applyFont="1" applyFill="1" applyBorder="1" applyAlignment="1" applyProtection="1">
      <alignment horizontal="center" vertical="center"/>
      <protection hidden="1"/>
    </xf>
    <xf numFmtId="0" fontId="11" fillId="0" borderId="62" xfId="0" applyFont="1" applyFill="1" applyBorder="1" applyAlignment="1" applyProtection="1">
      <alignment horizontal="center" vertical="center"/>
      <protection hidden="1"/>
    </xf>
    <xf numFmtId="178" fontId="11" fillId="0" borderId="15" xfId="0" applyNumberFormat="1" applyFont="1" applyFill="1" applyBorder="1" applyAlignment="1" applyProtection="1">
      <alignment horizontal="right" vertical="center"/>
      <protection hidden="1"/>
    </xf>
    <xf numFmtId="0" fontId="11" fillId="0" borderId="16" xfId="0" applyFont="1" applyFill="1" applyBorder="1" applyAlignment="1" applyProtection="1">
      <alignment vertical="center"/>
      <protection hidden="1"/>
    </xf>
    <xf numFmtId="0" fontId="11" fillId="0" borderId="17" xfId="0" applyFont="1" applyFill="1" applyBorder="1" applyAlignment="1" applyProtection="1">
      <alignment vertical="center"/>
      <protection hidden="1"/>
    </xf>
    <xf numFmtId="178" fontId="11" fillId="0" borderId="119" xfId="0" applyNumberFormat="1" applyFont="1" applyFill="1" applyBorder="1" applyAlignment="1" applyProtection="1">
      <alignment horizontal="right" vertical="center"/>
      <protection hidden="1"/>
    </xf>
    <xf numFmtId="178" fontId="11" fillId="0" borderId="16" xfId="0" applyNumberFormat="1" applyFont="1" applyFill="1" applyBorder="1" applyAlignment="1" applyProtection="1">
      <alignment horizontal="right" vertical="center"/>
      <protection hidden="1"/>
    </xf>
    <xf numFmtId="178" fontId="11" fillId="0" borderId="17" xfId="0" applyNumberFormat="1" applyFont="1" applyFill="1" applyBorder="1" applyAlignment="1" applyProtection="1">
      <alignment horizontal="right" vertical="center"/>
      <protection hidden="1"/>
    </xf>
    <xf numFmtId="178" fontId="11" fillId="0" borderId="10" xfId="0" applyNumberFormat="1" applyFont="1" applyFill="1" applyBorder="1" applyAlignment="1" applyProtection="1">
      <alignment horizontal="right" vertical="center"/>
      <protection hidden="1"/>
    </xf>
    <xf numFmtId="178" fontId="11" fillId="0" borderId="11" xfId="0" applyNumberFormat="1" applyFont="1" applyFill="1" applyBorder="1" applyAlignment="1" applyProtection="1">
      <alignment horizontal="right" vertical="center"/>
      <protection hidden="1"/>
    </xf>
    <xf numFmtId="178" fontId="11" fillId="0" borderId="12" xfId="0" applyNumberFormat="1" applyFont="1" applyFill="1" applyBorder="1" applyAlignment="1" applyProtection="1">
      <alignment horizontal="right" vertical="center"/>
      <protection hidden="1"/>
    </xf>
    <xf numFmtId="178" fontId="11" fillId="0" borderId="25" xfId="0" applyNumberFormat="1" applyFont="1" applyBorder="1" applyAlignment="1" applyProtection="1">
      <alignment horizontal="left" vertical="center"/>
      <protection hidden="1"/>
    </xf>
    <xf numFmtId="178" fontId="11" fillId="0" borderId="50" xfId="0" applyNumberFormat="1" applyFont="1" applyBorder="1" applyAlignment="1" applyProtection="1">
      <alignment horizontal="left" vertical="center"/>
      <protection hidden="1"/>
    </xf>
    <xf numFmtId="178" fontId="11" fillId="0" borderId="19" xfId="0" applyNumberFormat="1" applyFont="1" applyBorder="1" applyAlignment="1" applyProtection="1">
      <alignment horizontal="left" vertical="center"/>
      <protection hidden="1"/>
    </xf>
    <xf numFmtId="178" fontId="11" fillId="0" borderId="120" xfId="0" applyNumberFormat="1" applyFont="1" applyBorder="1" applyAlignment="1" applyProtection="1">
      <alignment horizontal="center" vertical="center"/>
      <protection hidden="1"/>
    </xf>
    <xf numFmtId="178" fontId="11" fillId="0" borderId="121" xfId="0" applyNumberFormat="1" applyFont="1" applyBorder="1" applyAlignment="1" applyProtection="1">
      <alignment horizontal="center" vertical="center"/>
      <protection hidden="1"/>
    </xf>
    <xf numFmtId="178" fontId="11" fillId="0" borderId="15" xfId="0" applyNumberFormat="1" applyFont="1" applyBorder="1" applyAlignment="1" applyProtection="1">
      <alignment horizontal="distributed" vertical="center"/>
      <protection hidden="1"/>
    </xf>
    <xf numFmtId="178" fontId="11" fillId="0" borderId="16" xfId="0" applyNumberFormat="1" applyFont="1" applyBorder="1" applyAlignment="1" applyProtection="1">
      <alignment horizontal="distributed" vertical="center"/>
      <protection hidden="1"/>
    </xf>
    <xf numFmtId="178" fontId="11" fillId="0" borderId="17" xfId="0" applyNumberFormat="1" applyFont="1" applyBorder="1" applyAlignment="1" applyProtection="1">
      <alignment horizontal="distributed" vertical="center"/>
      <protection hidden="1"/>
    </xf>
    <xf numFmtId="178" fontId="11" fillId="0" borderId="122" xfId="0" applyNumberFormat="1" applyFont="1" applyFill="1" applyBorder="1" applyAlignment="1" applyProtection="1">
      <alignment horizontal="right" vertical="center"/>
      <protection hidden="1"/>
    </xf>
    <xf numFmtId="0" fontId="11" fillId="0" borderId="11" xfId="0" applyFont="1" applyFill="1" applyBorder="1" applyAlignment="1" applyProtection="1">
      <alignment horizontal="center" vertical="center"/>
      <protection hidden="1"/>
    </xf>
    <xf numFmtId="0" fontId="11" fillId="0" borderId="12" xfId="0" applyFont="1" applyFill="1" applyBorder="1" applyAlignment="1" applyProtection="1">
      <alignment horizontal="center" vertical="center"/>
      <protection hidden="1"/>
    </xf>
    <xf numFmtId="178" fontId="11" fillId="0" borderId="123" xfId="0" applyNumberFormat="1" applyFont="1" applyFill="1" applyBorder="1" applyAlignment="1" applyProtection="1">
      <alignment horizontal="right" vertical="center"/>
      <protection hidden="1"/>
    </xf>
    <xf numFmtId="178" fontId="11" fillId="0" borderId="120" xfId="0" applyNumberFormat="1" applyFont="1" applyFill="1" applyBorder="1" applyAlignment="1" applyProtection="1">
      <alignment horizontal="right" vertical="center"/>
      <protection hidden="1"/>
    </xf>
    <xf numFmtId="178" fontId="11" fillId="0" borderId="121" xfId="0" applyNumberFormat="1" applyFont="1" applyFill="1" applyBorder="1" applyAlignment="1" applyProtection="1">
      <alignment horizontal="right" vertical="center"/>
      <protection hidden="1"/>
    </xf>
    <xf numFmtId="178" fontId="11" fillId="0" borderId="124" xfId="0" applyNumberFormat="1" applyFont="1" applyFill="1" applyBorder="1" applyAlignment="1" applyProtection="1">
      <alignment horizontal="right" vertical="center"/>
      <protection hidden="1"/>
    </xf>
    <xf numFmtId="178" fontId="11" fillId="0" borderId="22" xfId="0" applyNumberFormat="1" applyFont="1" applyBorder="1" applyAlignment="1" applyProtection="1">
      <alignment horizontal="left" vertical="center"/>
      <protection hidden="1"/>
    </xf>
    <xf numFmtId="178" fontId="11" fillId="0" borderId="23" xfId="0" applyNumberFormat="1" applyFont="1" applyBorder="1" applyAlignment="1" applyProtection="1">
      <alignment horizontal="left" vertical="center"/>
      <protection hidden="1"/>
    </xf>
    <xf numFmtId="178" fontId="11" fillId="0" borderId="24" xfId="0" applyNumberFormat="1" applyFont="1" applyBorder="1" applyAlignment="1" applyProtection="1">
      <alignment horizontal="left" vertical="center"/>
      <protection hidden="1"/>
    </xf>
    <xf numFmtId="178" fontId="11" fillId="0" borderId="41" xfId="0" applyNumberFormat="1" applyFont="1" applyBorder="1" applyAlignment="1" applyProtection="1">
      <alignment horizontal="distributed" vertical="center"/>
      <protection hidden="1"/>
    </xf>
    <xf numFmtId="178" fontId="11" fillId="0" borderId="41" xfId="0" applyNumberFormat="1" applyFont="1" applyBorder="1" applyAlignment="1" applyProtection="1">
      <alignment horizontal="center" vertical="center" wrapText="1"/>
      <protection hidden="1"/>
    </xf>
    <xf numFmtId="178" fontId="11" fillId="0" borderId="15" xfId="0" applyNumberFormat="1" applyFont="1" applyBorder="1" applyAlignment="1" applyProtection="1">
      <alignment horizontal="left" vertical="center"/>
      <protection hidden="1"/>
    </xf>
    <xf numFmtId="178" fontId="11" fillId="0" borderId="16" xfId="0" applyNumberFormat="1" applyFont="1" applyBorder="1" applyAlignment="1" applyProtection="1">
      <alignment horizontal="left" vertical="center"/>
      <protection hidden="1"/>
    </xf>
    <xf numFmtId="178" fontId="11" fillId="0" borderId="17" xfId="0" applyNumberFormat="1" applyFont="1" applyBorder="1" applyAlignment="1" applyProtection="1">
      <alignment horizontal="left" vertical="center"/>
      <protection hidden="1"/>
    </xf>
    <xf numFmtId="178" fontId="11" fillId="0" borderId="122" xfId="0" applyNumberFormat="1" applyFont="1" applyBorder="1" applyAlignment="1" applyProtection="1">
      <alignment horizontal="center" vertical="center" shrinkToFit="1"/>
      <protection hidden="1"/>
    </xf>
    <xf numFmtId="178" fontId="11" fillId="0" borderId="122" xfId="0" applyNumberFormat="1" applyFont="1" applyFill="1" applyBorder="1" applyAlignment="1" applyProtection="1">
      <alignment horizontal="center" vertical="center"/>
      <protection hidden="1"/>
    </xf>
    <xf numFmtId="0" fontId="11" fillId="0" borderId="122" xfId="0" applyFont="1" applyFill="1" applyBorder="1" applyAlignment="1" applyProtection="1">
      <alignment horizontal="center" vertical="center"/>
      <protection hidden="1"/>
    </xf>
    <xf numFmtId="178" fontId="11" fillId="0" borderId="125" xfId="0" applyNumberFormat="1" applyFont="1" applyBorder="1" applyAlignment="1" applyProtection="1">
      <alignment horizontal="distributed" vertical="center"/>
      <protection hidden="1"/>
    </xf>
    <xf numFmtId="178" fontId="11" fillId="0" borderId="122" xfId="0" applyNumberFormat="1" applyFont="1" applyBorder="1" applyAlignment="1" applyProtection="1">
      <alignment horizontal="distributed" vertical="center"/>
      <protection hidden="1"/>
    </xf>
    <xf numFmtId="178" fontId="11" fillId="0" borderId="126" xfId="0" applyNumberFormat="1" applyFont="1" applyBorder="1" applyAlignment="1" applyProtection="1">
      <alignment horizontal="distributed" vertical="center"/>
      <protection hidden="1"/>
    </xf>
    <xf numFmtId="178" fontId="11" fillId="0" borderId="125" xfId="0" applyNumberFormat="1" applyFont="1" applyFill="1" applyBorder="1" applyAlignment="1" applyProtection="1">
      <alignment horizontal="center" vertical="center"/>
      <protection hidden="1"/>
    </xf>
    <xf numFmtId="0" fontId="11" fillId="0" borderId="126" xfId="0" applyFont="1" applyFill="1" applyBorder="1" applyAlignment="1" applyProtection="1">
      <alignment horizontal="center" vertical="center"/>
      <protection hidden="1"/>
    </xf>
    <xf numFmtId="178" fontId="11" fillId="0" borderId="125" xfId="0" applyNumberFormat="1" applyFont="1" applyFill="1" applyBorder="1" applyAlignment="1" applyProtection="1">
      <alignment horizontal="right" vertical="center"/>
      <protection hidden="1"/>
    </xf>
    <xf numFmtId="178" fontId="11" fillId="0" borderId="126" xfId="0" applyNumberFormat="1" applyFont="1" applyFill="1" applyBorder="1" applyAlignment="1" applyProtection="1">
      <alignment horizontal="right" vertical="center"/>
      <protection hidden="1"/>
    </xf>
    <xf numFmtId="178" fontId="11" fillId="0" borderId="47" xfId="0" applyNumberFormat="1" applyFont="1" applyBorder="1" applyAlignment="1" applyProtection="1">
      <alignment horizontal="left" vertical="center" shrinkToFit="1"/>
      <protection hidden="1"/>
    </xf>
    <xf numFmtId="178" fontId="11" fillId="0" borderId="24" xfId="0" applyNumberFormat="1" applyFont="1" applyBorder="1" applyAlignment="1" applyProtection="1">
      <alignment horizontal="left" vertical="center" shrinkToFit="1"/>
      <protection hidden="1"/>
    </xf>
    <xf numFmtId="178" fontId="11" fillId="0" borderId="23" xfId="0" applyNumberFormat="1" applyFont="1" applyFill="1" applyBorder="1" applyAlignment="1" applyProtection="1">
      <alignment horizontal="center" vertical="center"/>
      <protection hidden="1"/>
    </xf>
    <xf numFmtId="178" fontId="11" fillId="0" borderId="24" xfId="0" applyNumberFormat="1" applyFont="1" applyFill="1" applyBorder="1" applyAlignment="1" applyProtection="1">
      <alignment horizontal="center" vertical="center"/>
      <protection hidden="1"/>
    </xf>
    <xf numFmtId="178" fontId="11" fillId="0" borderId="107" xfId="0" applyNumberFormat="1" applyFont="1" applyBorder="1" applyAlignment="1" applyProtection="1">
      <alignment horizontal="left" vertical="center" shrinkToFit="1"/>
      <protection hidden="1"/>
    </xf>
    <xf numFmtId="178" fontId="11" fillId="0" borderId="57" xfId="0" applyNumberFormat="1" applyFont="1" applyBorder="1" applyAlignment="1" applyProtection="1">
      <alignment horizontal="left" vertical="center" shrinkToFit="1"/>
      <protection hidden="1"/>
    </xf>
    <xf numFmtId="178" fontId="11" fillId="0" borderId="41" xfId="0" applyNumberFormat="1" applyFont="1" applyBorder="1" applyAlignment="1" applyProtection="1">
      <alignment horizontal="center" vertical="center"/>
      <protection hidden="1"/>
    </xf>
    <xf numFmtId="178" fontId="11" fillId="0" borderId="26" xfId="0" applyNumberFormat="1" applyFont="1" applyFill="1" applyBorder="1" applyAlignment="1" applyProtection="1">
      <alignment horizontal="center" vertical="center"/>
      <protection hidden="1"/>
    </xf>
    <xf numFmtId="0" fontId="11" fillId="0" borderId="27" xfId="0" applyFont="1" applyFill="1" applyBorder="1" applyAlignment="1" applyProtection="1">
      <alignment horizontal="center" vertical="center"/>
      <protection hidden="1"/>
    </xf>
    <xf numFmtId="0" fontId="11" fillId="0" borderId="28" xfId="0" applyFont="1" applyFill="1" applyBorder="1" applyAlignment="1" applyProtection="1">
      <alignment horizontal="center" vertical="center"/>
      <protection hidden="1"/>
    </xf>
    <xf numFmtId="178" fontId="11" fillId="0" borderId="25" xfId="0" applyNumberFormat="1" applyFont="1" applyFill="1" applyBorder="1" applyAlignment="1" applyProtection="1">
      <alignment horizontal="center" vertical="center"/>
      <protection hidden="1"/>
    </xf>
    <xf numFmtId="0" fontId="11" fillId="0" borderId="50" xfId="0" applyFont="1" applyFill="1" applyBorder="1" applyAlignment="1" applyProtection="1">
      <alignment horizontal="center" vertical="center"/>
      <protection hidden="1"/>
    </xf>
    <xf numFmtId="0" fontId="11" fillId="0" borderId="19" xfId="0" applyFont="1" applyFill="1" applyBorder="1" applyAlignment="1" applyProtection="1">
      <alignment horizontal="center" vertical="center"/>
      <protection hidden="1"/>
    </xf>
    <xf numFmtId="178" fontId="11" fillId="0" borderId="41" xfId="0" applyNumberFormat="1" applyFont="1" applyFill="1" applyBorder="1" applyAlignment="1" applyProtection="1">
      <alignment horizontal="center" vertical="center"/>
      <protection/>
    </xf>
    <xf numFmtId="178" fontId="11" fillId="0" borderId="42" xfId="0" applyNumberFormat="1" applyFont="1" applyFill="1" applyBorder="1" applyAlignment="1" applyProtection="1">
      <alignment horizontal="center" vertical="center"/>
      <protection/>
    </xf>
    <xf numFmtId="178" fontId="11" fillId="0" borderId="33" xfId="0" applyNumberFormat="1" applyFont="1" applyFill="1" applyBorder="1" applyAlignment="1" applyProtection="1">
      <alignment horizontal="center" vertical="center"/>
      <protection/>
    </xf>
    <xf numFmtId="178" fontId="11" fillId="0" borderId="100" xfId="0" applyNumberFormat="1" applyFont="1" applyFill="1" applyBorder="1" applyAlignment="1" applyProtection="1">
      <alignment horizontal="center" vertical="center"/>
      <protection/>
    </xf>
    <xf numFmtId="0" fontId="11" fillId="0" borderId="88" xfId="0" applyFont="1" applyFill="1" applyBorder="1" applyAlignment="1" applyProtection="1">
      <alignment vertical="center"/>
      <protection/>
    </xf>
    <xf numFmtId="0" fontId="11" fillId="0" borderId="94" xfId="0" applyFont="1" applyFill="1" applyBorder="1" applyAlignment="1" applyProtection="1">
      <alignment vertical="center"/>
      <protection/>
    </xf>
    <xf numFmtId="178" fontId="11" fillId="0" borderId="88" xfId="0" applyNumberFormat="1" applyFont="1" applyFill="1" applyBorder="1" applyAlignment="1" applyProtection="1">
      <alignment horizontal="center" vertical="center"/>
      <protection/>
    </xf>
    <xf numFmtId="178" fontId="11" fillId="0" borderId="94" xfId="0" applyNumberFormat="1" applyFont="1" applyFill="1" applyBorder="1" applyAlignment="1" applyProtection="1">
      <alignment horizontal="center" vertical="center"/>
      <protection/>
    </xf>
    <xf numFmtId="178" fontId="11" fillId="0" borderId="15" xfId="0" applyNumberFormat="1" applyFont="1" applyFill="1" applyBorder="1" applyAlignment="1" applyProtection="1">
      <alignment horizontal="distributed" vertical="center"/>
      <protection/>
    </xf>
    <xf numFmtId="178" fontId="11" fillId="0" borderId="42" xfId="0" applyNumberFormat="1" applyFont="1" applyFill="1" applyBorder="1" applyAlignment="1" applyProtection="1">
      <alignment horizontal="distributed" vertical="center"/>
      <protection/>
    </xf>
    <xf numFmtId="178" fontId="11" fillId="0" borderId="33" xfId="0" applyNumberFormat="1" applyFont="1" applyFill="1" applyBorder="1" applyAlignment="1" applyProtection="1">
      <alignment horizontal="distributed" vertical="center"/>
      <protection/>
    </xf>
    <xf numFmtId="178" fontId="11" fillId="0" borderId="10" xfId="0" applyNumberFormat="1" applyFont="1" applyFill="1" applyBorder="1" applyAlignment="1" applyProtection="1">
      <alignment horizontal="center" vertical="center" textRotation="255"/>
      <protection/>
    </xf>
    <xf numFmtId="178" fontId="11" fillId="0" borderId="13" xfId="0" applyNumberFormat="1" applyFont="1" applyFill="1" applyBorder="1" applyAlignment="1" applyProtection="1">
      <alignment horizontal="center" vertical="center" textRotation="255"/>
      <protection/>
    </xf>
    <xf numFmtId="178" fontId="11" fillId="0" borderId="15" xfId="0" applyNumberFormat="1" applyFont="1" applyFill="1" applyBorder="1" applyAlignment="1" applyProtection="1">
      <alignment horizontal="center" vertical="center" textRotation="255"/>
      <protection/>
    </xf>
    <xf numFmtId="178" fontId="11" fillId="0" borderId="56" xfId="0" applyNumberFormat="1" applyFont="1" applyFill="1" applyBorder="1" applyAlignment="1" applyProtection="1">
      <alignment horizontal="center" vertical="center"/>
      <protection/>
    </xf>
    <xf numFmtId="178" fontId="11" fillId="0" borderId="31" xfId="0" applyNumberFormat="1" applyFont="1" applyFill="1" applyBorder="1" applyAlignment="1" applyProtection="1">
      <alignment horizontal="center" vertical="center"/>
      <protection/>
    </xf>
    <xf numFmtId="178" fontId="11" fillId="0" borderId="41" xfId="0" applyNumberFormat="1" applyFont="1" applyFill="1" applyBorder="1" applyAlignment="1" applyProtection="1">
      <alignment horizontal="distributed" vertical="center"/>
      <protection/>
    </xf>
    <xf numFmtId="178" fontId="11" fillId="0" borderId="10" xfId="0" applyNumberFormat="1" applyFont="1" applyBorder="1" applyAlignment="1" applyProtection="1">
      <alignment horizontal="center" vertical="center" textRotation="255"/>
      <protection/>
    </xf>
    <xf numFmtId="178" fontId="11" fillId="0" borderId="13" xfId="0" applyNumberFormat="1" applyFont="1" applyBorder="1" applyAlignment="1" applyProtection="1">
      <alignment horizontal="center" vertical="center" textRotation="255"/>
      <protection/>
    </xf>
    <xf numFmtId="178" fontId="11" fillId="0" borderId="15" xfId="0" applyNumberFormat="1" applyFont="1" applyBorder="1" applyAlignment="1" applyProtection="1">
      <alignment horizontal="center" vertical="center" textRotation="255"/>
      <protection/>
    </xf>
    <xf numFmtId="178" fontId="11" fillId="0" borderId="16" xfId="0" applyNumberFormat="1" applyFont="1" applyFill="1" applyBorder="1" applyAlignment="1" applyProtection="1">
      <alignment horizontal="center" vertical="center"/>
      <protection/>
    </xf>
    <xf numFmtId="178" fontId="11" fillId="0" borderId="17" xfId="0" applyNumberFormat="1" applyFont="1" applyFill="1" applyBorder="1" applyAlignment="1" applyProtection="1">
      <alignment horizontal="center" vertical="center"/>
      <protection/>
    </xf>
    <xf numFmtId="178" fontId="11" fillId="0" borderId="54" xfId="0" applyNumberFormat="1" applyFon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 applyProtection="1">
      <alignment vertical="center"/>
      <protection/>
    </xf>
    <xf numFmtId="0" fontId="11" fillId="0" borderId="21" xfId="0" applyFont="1" applyFill="1" applyBorder="1" applyAlignment="1" applyProtection="1">
      <alignment vertical="center"/>
      <protection/>
    </xf>
    <xf numFmtId="178" fontId="11" fillId="0" borderId="20" xfId="0" applyNumberFormat="1" applyFont="1" applyFill="1" applyBorder="1" applyAlignment="1" applyProtection="1">
      <alignment horizontal="center" vertical="center"/>
      <protection/>
    </xf>
    <xf numFmtId="178" fontId="11" fillId="0" borderId="21" xfId="0" applyNumberFormat="1" applyFont="1" applyFill="1" applyBorder="1" applyAlignment="1" applyProtection="1">
      <alignment horizontal="center" vertical="center"/>
      <protection/>
    </xf>
    <xf numFmtId="178" fontId="11" fillId="0" borderId="117" xfId="0" applyNumberFormat="1" applyFont="1" applyFill="1" applyBorder="1" applyAlignment="1" applyProtection="1">
      <alignment horizontal="right" vertical="center" wrapText="1"/>
      <protection/>
    </xf>
    <xf numFmtId="178" fontId="11" fillId="0" borderId="117" xfId="0" applyNumberFormat="1" applyFont="1" applyFill="1" applyBorder="1" applyAlignment="1" applyProtection="1">
      <alignment horizontal="right" vertical="center"/>
      <protection/>
    </xf>
    <xf numFmtId="178" fontId="11" fillId="0" borderId="25" xfId="0" applyNumberFormat="1" applyFont="1" applyFill="1" applyBorder="1" applyAlignment="1" applyProtection="1">
      <alignment horizontal="center" vertical="center"/>
      <protection/>
    </xf>
    <xf numFmtId="178" fontId="11" fillId="0" borderId="50" xfId="0" applyNumberFormat="1" applyFont="1" applyFill="1" applyBorder="1" applyAlignment="1" applyProtection="1">
      <alignment horizontal="center" vertical="center"/>
      <protection/>
    </xf>
    <xf numFmtId="178" fontId="11" fillId="0" borderId="19" xfId="0" applyNumberFormat="1" applyFont="1" applyFill="1" applyBorder="1" applyAlignment="1" applyProtection="1">
      <alignment horizontal="center" vertical="center"/>
      <protection/>
    </xf>
    <xf numFmtId="178" fontId="11" fillId="0" borderId="72" xfId="0" applyNumberFormat="1" applyFont="1" applyFill="1" applyBorder="1" applyAlignment="1" applyProtection="1">
      <alignment horizontal="center" vertical="center"/>
      <protection/>
    </xf>
    <xf numFmtId="178" fontId="11" fillId="0" borderId="49" xfId="0" applyNumberFormat="1" applyFont="1" applyFill="1" applyBorder="1" applyAlignment="1" applyProtection="1">
      <alignment horizontal="center" vertical="center"/>
      <protection/>
    </xf>
    <xf numFmtId="178" fontId="11" fillId="0" borderId="39" xfId="0" applyNumberFormat="1" applyFont="1" applyFill="1" applyBorder="1" applyAlignment="1" applyProtection="1">
      <alignment horizontal="center" vertical="center"/>
      <protection/>
    </xf>
    <xf numFmtId="178" fontId="11" fillId="0" borderId="54" xfId="0" applyNumberFormat="1" applyFont="1" applyBorder="1" applyAlignment="1" applyProtection="1">
      <alignment horizontal="distributed" vertical="center"/>
      <protection/>
    </xf>
    <xf numFmtId="178" fontId="11" fillId="0" borderId="20" xfId="0" applyNumberFormat="1" applyFont="1" applyBorder="1" applyAlignment="1" applyProtection="1">
      <alignment horizontal="distributed" vertical="center"/>
      <protection/>
    </xf>
    <xf numFmtId="178" fontId="11" fillId="0" borderId="21" xfId="0" applyNumberFormat="1" applyFont="1" applyBorder="1" applyAlignment="1" applyProtection="1">
      <alignment horizontal="distributed" vertical="center"/>
      <protection/>
    </xf>
    <xf numFmtId="178" fontId="11" fillId="0" borderId="29" xfId="0" applyNumberFormat="1" applyFont="1" applyBorder="1" applyAlignment="1" applyProtection="1">
      <alignment horizontal="center" vertical="center"/>
      <protection/>
    </xf>
    <xf numFmtId="178" fontId="11" fillId="0" borderId="56" xfId="0" applyNumberFormat="1" applyFont="1" applyBorder="1" applyAlignment="1" applyProtection="1">
      <alignment horizontal="center" vertical="center"/>
      <protection/>
    </xf>
    <xf numFmtId="178" fontId="11" fillId="0" borderId="31" xfId="0" applyNumberFormat="1" applyFont="1" applyBorder="1" applyAlignment="1" applyProtection="1">
      <alignment horizontal="center" vertical="center"/>
      <protection/>
    </xf>
    <xf numFmtId="178" fontId="11" fillId="0" borderId="41" xfId="0" applyNumberFormat="1" applyFont="1" applyBorder="1" applyAlignment="1" applyProtection="1">
      <alignment horizontal="distributed" vertical="center"/>
      <protection/>
    </xf>
    <xf numFmtId="178" fontId="11" fillId="0" borderId="42" xfId="0" applyNumberFormat="1" applyFont="1" applyBorder="1" applyAlignment="1" applyProtection="1">
      <alignment horizontal="distributed" vertical="center"/>
      <protection/>
    </xf>
    <xf numFmtId="178" fontId="11" fillId="0" borderId="33" xfId="0" applyNumberFormat="1" applyFont="1" applyBorder="1" applyAlignment="1" applyProtection="1">
      <alignment horizontal="distributed" vertical="center"/>
      <protection/>
    </xf>
    <xf numFmtId="178" fontId="11" fillId="0" borderId="41" xfId="0" applyNumberFormat="1" applyFont="1" applyFill="1" applyBorder="1" applyAlignment="1" applyProtection="1">
      <alignment horizontal="right" vertical="center" wrapText="1"/>
      <protection/>
    </xf>
    <xf numFmtId="0" fontId="11" fillId="0" borderId="42" xfId="0" applyFont="1" applyFill="1" applyBorder="1" applyAlignment="1" applyProtection="1">
      <alignment horizontal="right"/>
      <protection/>
    </xf>
    <xf numFmtId="0" fontId="11" fillId="0" borderId="33" xfId="0" applyFont="1" applyFill="1" applyBorder="1" applyAlignment="1" applyProtection="1">
      <alignment horizontal="right"/>
      <protection/>
    </xf>
    <xf numFmtId="178" fontId="11" fillId="0" borderId="42" xfId="0" applyNumberFormat="1" applyFont="1" applyFill="1" applyBorder="1" applyAlignment="1" applyProtection="1">
      <alignment horizontal="right" vertical="center" wrapText="1"/>
      <protection/>
    </xf>
    <xf numFmtId="178" fontId="11" fillId="0" borderId="33" xfId="0" applyNumberFormat="1" applyFont="1" applyFill="1" applyBorder="1" applyAlignment="1" applyProtection="1">
      <alignment horizontal="right" vertical="center" wrapText="1"/>
      <protection/>
    </xf>
    <xf numFmtId="178" fontId="11" fillId="0" borderId="42" xfId="0" applyNumberFormat="1" applyFont="1" applyFill="1" applyBorder="1" applyAlignment="1" applyProtection="1">
      <alignment horizontal="right" vertical="center"/>
      <protection/>
    </xf>
    <xf numFmtId="178" fontId="11" fillId="0" borderId="33" xfId="0" applyNumberFormat="1" applyFont="1" applyFill="1" applyBorder="1" applyAlignment="1" applyProtection="1">
      <alignment horizontal="right" vertical="center"/>
      <protection/>
    </xf>
    <xf numFmtId="178" fontId="11" fillId="0" borderId="41" xfId="0" applyNumberFormat="1" applyFont="1" applyBorder="1" applyAlignment="1" applyProtection="1">
      <alignment horizontal="distributed" vertical="center" shrinkToFit="1"/>
      <protection/>
    </xf>
    <xf numFmtId="0" fontId="11" fillId="0" borderId="42" xfId="0" applyFont="1" applyBorder="1" applyAlignment="1" applyProtection="1">
      <alignment horizontal="distributed" vertical="center" shrinkToFit="1"/>
      <protection/>
    </xf>
    <xf numFmtId="0" fontId="11" fillId="0" borderId="33" xfId="0" applyFont="1" applyBorder="1" applyAlignment="1" applyProtection="1">
      <alignment horizontal="distributed" vertical="center" shrinkToFit="1"/>
      <protection/>
    </xf>
    <xf numFmtId="178" fontId="11" fillId="0" borderId="41" xfId="0" applyNumberFormat="1" applyFont="1" applyFill="1" applyBorder="1" applyAlignment="1" applyProtection="1">
      <alignment horizontal="left" vertical="top" wrapText="1"/>
      <protection/>
    </xf>
    <xf numFmtId="0" fontId="11" fillId="0" borderId="42" xfId="0" applyFont="1" applyFill="1" applyBorder="1" applyAlignment="1" applyProtection="1">
      <alignment horizontal="left" vertical="top"/>
      <protection/>
    </xf>
    <xf numFmtId="0" fontId="11" fillId="0" borderId="33" xfId="0" applyFont="1" applyFill="1" applyBorder="1" applyAlignment="1" applyProtection="1">
      <alignment horizontal="left" vertical="top"/>
      <protection/>
    </xf>
    <xf numFmtId="178" fontId="11" fillId="0" borderId="42" xfId="0" applyNumberFormat="1" applyFont="1" applyFill="1" applyBorder="1" applyAlignment="1" applyProtection="1">
      <alignment horizontal="left" vertical="top" wrapText="1"/>
      <protection/>
    </xf>
    <xf numFmtId="178" fontId="11" fillId="0" borderId="33" xfId="0" applyNumberFormat="1" applyFont="1" applyFill="1" applyBorder="1" applyAlignment="1" applyProtection="1">
      <alignment horizontal="left" vertical="top" wrapText="1"/>
      <protection/>
    </xf>
    <xf numFmtId="178" fontId="11" fillId="0" borderId="117" xfId="0" applyNumberFormat="1" applyFont="1" applyFill="1" applyBorder="1" applyAlignment="1" applyProtection="1">
      <alignment horizontal="left" vertical="top" wrapText="1"/>
      <protection/>
    </xf>
    <xf numFmtId="178" fontId="11" fillId="0" borderId="117" xfId="0" applyNumberFormat="1" applyFont="1" applyFill="1" applyBorder="1" applyAlignment="1" applyProtection="1">
      <alignment horizontal="left" vertical="top"/>
      <protection/>
    </xf>
    <xf numFmtId="178" fontId="11" fillId="0" borderId="22" xfId="0" applyNumberFormat="1" applyFont="1" applyBorder="1" applyAlignment="1" applyProtection="1">
      <alignment horizontal="left" vertical="center" shrinkToFit="1"/>
      <protection hidden="1"/>
    </xf>
    <xf numFmtId="178" fontId="11" fillId="0" borderId="23" xfId="0" applyNumberFormat="1" applyFont="1" applyBorder="1" applyAlignment="1" applyProtection="1">
      <alignment horizontal="left" vertical="center" shrinkToFit="1"/>
      <protection hidden="1"/>
    </xf>
    <xf numFmtId="178" fontId="14" fillId="0" borderId="25" xfId="0" applyNumberFormat="1" applyFont="1" applyBorder="1" applyAlignment="1" applyProtection="1">
      <alignment horizontal="left" vertical="center" shrinkToFit="1"/>
      <protection hidden="1"/>
    </xf>
    <xf numFmtId="178" fontId="14" fillId="0" borderId="50" xfId="0" applyNumberFormat="1" applyFont="1" applyBorder="1" applyAlignment="1" applyProtection="1">
      <alignment horizontal="left" vertical="center" shrinkToFit="1"/>
      <protection hidden="1"/>
    </xf>
    <xf numFmtId="178" fontId="14" fillId="0" borderId="19" xfId="0" applyNumberFormat="1" applyFont="1" applyBorder="1" applyAlignment="1" applyProtection="1">
      <alignment horizontal="left" vertical="center" shrinkToFit="1"/>
      <protection hidden="1"/>
    </xf>
    <xf numFmtId="178" fontId="11" fillId="0" borderId="41" xfId="0" applyNumberFormat="1" applyFont="1" applyFill="1" applyBorder="1" applyAlignment="1" applyProtection="1">
      <alignment horizontal="left" vertical="top"/>
      <protection/>
    </xf>
    <xf numFmtId="178" fontId="11" fillId="0" borderId="42" xfId="0" applyNumberFormat="1" applyFont="1" applyFill="1" applyBorder="1" applyAlignment="1" applyProtection="1">
      <alignment horizontal="left" vertical="top"/>
      <protection/>
    </xf>
    <xf numFmtId="178" fontId="11" fillId="0" borderId="33" xfId="0" applyNumberFormat="1" applyFont="1" applyFill="1" applyBorder="1" applyAlignment="1" applyProtection="1">
      <alignment horizontal="left" vertical="top"/>
      <protection/>
    </xf>
    <xf numFmtId="178" fontId="11" fillId="0" borderId="11" xfId="0" applyNumberFormat="1" applyFont="1" applyBorder="1" applyAlignment="1" applyProtection="1">
      <alignment horizontal="left" vertical="center" wrapText="1"/>
      <protection/>
    </xf>
    <xf numFmtId="178" fontId="11" fillId="0" borderId="11" xfId="0" applyNumberFormat="1" applyFont="1" applyBorder="1" applyAlignment="1" applyProtection="1">
      <alignment horizontal="left" vertical="center"/>
      <protection/>
    </xf>
    <xf numFmtId="178" fontId="11" fillId="0" borderId="11" xfId="0" applyNumberFormat="1" applyFont="1" applyFill="1" applyBorder="1" applyAlignment="1" applyProtection="1">
      <alignment horizontal="left" vertical="center" wrapText="1"/>
      <protection/>
    </xf>
    <xf numFmtId="178" fontId="11" fillId="0" borderId="41" xfId="0" applyNumberFormat="1" applyFont="1" applyBorder="1" applyAlignment="1" applyProtection="1">
      <alignment horizontal="distributed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28575</xdr:rowOff>
    </xdr:from>
    <xdr:to>
      <xdr:col>5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" y="1781175"/>
          <a:ext cx="339090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189</xdr:row>
      <xdr:rowOff>0</xdr:rowOff>
    </xdr:from>
    <xdr:to>
      <xdr:col>4</xdr:col>
      <xdr:colOff>1190625</xdr:colOff>
      <xdr:row>192</xdr:row>
      <xdr:rowOff>295275</xdr:rowOff>
    </xdr:to>
    <xdr:sp>
      <xdr:nvSpPr>
        <xdr:cNvPr id="2" name="Line 2"/>
        <xdr:cNvSpPr>
          <a:spLocks/>
        </xdr:cNvSpPr>
      </xdr:nvSpPr>
      <xdr:spPr>
        <a:xfrm>
          <a:off x="276225" y="79152750"/>
          <a:ext cx="3400425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</xdr:row>
      <xdr:rowOff>28575</xdr:rowOff>
    </xdr:from>
    <xdr:to>
      <xdr:col>26</xdr:col>
      <xdr:colOff>0</xdr:colOff>
      <xdr:row>6</xdr:row>
      <xdr:rowOff>28575</xdr:rowOff>
    </xdr:to>
    <xdr:sp>
      <xdr:nvSpPr>
        <xdr:cNvPr id="3" name="Line 3"/>
        <xdr:cNvSpPr>
          <a:spLocks/>
        </xdr:cNvSpPr>
      </xdr:nvSpPr>
      <xdr:spPr>
        <a:xfrm>
          <a:off x="19716750" y="1781175"/>
          <a:ext cx="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139</xdr:row>
      <xdr:rowOff>0</xdr:rowOff>
    </xdr:from>
    <xdr:to>
      <xdr:col>26</xdr:col>
      <xdr:colOff>0</xdr:colOff>
      <xdr:row>143</xdr:row>
      <xdr:rowOff>9525</xdr:rowOff>
    </xdr:to>
    <xdr:sp>
      <xdr:nvSpPr>
        <xdr:cNvPr id="4" name="Line 4"/>
        <xdr:cNvSpPr>
          <a:spLocks/>
        </xdr:cNvSpPr>
      </xdr:nvSpPr>
      <xdr:spPr>
        <a:xfrm>
          <a:off x="19716750" y="60159900"/>
          <a:ext cx="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189</xdr:row>
      <xdr:rowOff>0</xdr:rowOff>
    </xdr:from>
    <xdr:to>
      <xdr:col>26</xdr:col>
      <xdr:colOff>0</xdr:colOff>
      <xdr:row>192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9716750" y="79152750"/>
          <a:ext cx="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139</xdr:row>
      <xdr:rowOff>28575</xdr:rowOff>
    </xdr:from>
    <xdr:to>
      <xdr:col>5</xdr:col>
      <xdr:colOff>0</xdr:colOff>
      <xdr:row>143</xdr:row>
      <xdr:rowOff>0</xdr:rowOff>
    </xdr:to>
    <xdr:sp>
      <xdr:nvSpPr>
        <xdr:cNvPr id="6" name="Line 6"/>
        <xdr:cNvSpPr>
          <a:spLocks/>
        </xdr:cNvSpPr>
      </xdr:nvSpPr>
      <xdr:spPr>
        <a:xfrm>
          <a:off x="285750" y="60188475"/>
          <a:ext cx="339090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139</xdr:row>
      <xdr:rowOff>28575</xdr:rowOff>
    </xdr:from>
    <xdr:to>
      <xdr:col>26</xdr:col>
      <xdr:colOff>0</xdr:colOff>
      <xdr:row>143</xdr:row>
      <xdr:rowOff>28575</xdr:rowOff>
    </xdr:to>
    <xdr:sp>
      <xdr:nvSpPr>
        <xdr:cNvPr id="7" name="Line 7"/>
        <xdr:cNvSpPr>
          <a:spLocks/>
        </xdr:cNvSpPr>
      </xdr:nvSpPr>
      <xdr:spPr>
        <a:xfrm>
          <a:off x="19716750" y="60188475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5</xdr:col>
      <xdr:colOff>0</xdr:colOff>
      <xdr:row>6</xdr:row>
      <xdr:rowOff>0</xdr:rowOff>
    </xdr:to>
    <xdr:sp>
      <xdr:nvSpPr>
        <xdr:cNvPr id="8" name="Line 8"/>
        <xdr:cNvSpPr>
          <a:spLocks/>
        </xdr:cNvSpPr>
      </xdr:nvSpPr>
      <xdr:spPr>
        <a:xfrm>
          <a:off x="285750" y="1781175"/>
          <a:ext cx="339090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</xdr:row>
      <xdr:rowOff>28575</xdr:rowOff>
    </xdr:from>
    <xdr:to>
      <xdr:col>26</xdr:col>
      <xdr:colOff>0</xdr:colOff>
      <xdr:row>6</xdr:row>
      <xdr:rowOff>28575</xdr:rowOff>
    </xdr:to>
    <xdr:sp>
      <xdr:nvSpPr>
        <xdr:cNvPr id="9" name="Line 11"/>
        <xdr:cNvSpPr>
          <a:spLocks/>
        </xdr:cNvSpPr>
      </xdr:nvSpPr>
      <xdr:spPr>
        <a:xfrm>
          <a:off x="19716750" y="1781175"/>
          <a:ext cx="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139</xdr:row>
      <xdr:rowOff>0</xdr:rowOff>
    </xdr:from>
    <xdr:to>
      <xdr:col>26</xdr:col>
      <xdr:colOff>0</xdr:colOff>
      <xdr:row>143</xdr:row>
      <xdr:rowOff>9525</xdr:rowOff>
    </xdr:to>
    <xdr:sp>
      <xdr:nvSpPr>
        <xdr:cNvPr id="10" name="Line 12"/>
        <xdr:cNvSpPr>
          <a:spLocks/>
        </xdr:cNvSpPr>
      </xdr:nvSpPr>
      <xdr:spPr>
        <a:xfrm>
          <a:off x="19716750" y="60159900"/>
          <a:ext cx="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189</xdr:row>
      <xdr:rowOff>0</xdr:rowOff>
    </xdr:from>
    <xdr:to>
      <xdr:col>26</xdr:col>
      <xdr:colOff>0</xdr:colOff>
      <xdr:row>192</xdr:row>
      <xdr:rowOff>200025</xdr:rowOff>
    </xdr:to>
    <xdr:sp>
      <xdr:nvSpPr>
        <xdr:cNvPr id="11" name="Line 13"/>
        <xdr:cNvSpPr>
          <a:spLocks/>
        </xdr:cNvSpPr>
      </xdr:nvSpPr>
      <xdr:spPr>
        <a:xfrm>
          <a:off x="19716750" y="79152750"/>
          <a:ext cx="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236</xdr:row>
      <xdr:rowOff>0</xdr:rowOff>
    </xdr:from>
    <xdr:to>
      <xdr:col>26</xdr:col>
      <xdr:colOff>0</xdr:colOff>
      <xdr:row>236</xdr:row>
      <xdr:rowOff>0</xdr:rowOff>
    </xdr:to>
    <xdr:sp>
      <xdr:nvSpPr>
        <xdr:cNvPr id="12" name="Line 14"/>
        <xdr:cNvSpPr>
          <a:spLocks/>
        </xdr:cNvSpPr>
      </xdr:nvSpPr>
      <xdr:spPr>
        <a:xfrm>
          <a:off x="19716750" y="9770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236</xdr:row>
      <xdr:rowOff>0</xdr:rowOff>
    </xdr:from>
    <xdr:to>
      <xdr:col>26</xdr:col>
      <xdr:colOff>0</xdr:colOff>
      <xdr:row>236</xdr:row>
      <xdr:rowOff>0</xdr:rowOff>
    </xdr:to>
    <xdr:sp>
      <xdr:nvSpPr>
        <xdr:cNvPr id="13" name="Line 15"/>
        <xdr:cNvSpPr>
          <a:spLocks/>
        </xdr:cNvSpPr>
      </xdr:nvSpPr>
      <xdr:spPr>
        <a:xfrm>
          <a:off x="19716750" y="9770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139</xdr:row>
      <xdr:rowOff>28575</xdr:rowOff>
    </xdr:from>
    <xdr:to>
      <xdr:col>5</xdr:col>
      <xdr:colOff>0</xdr:colOff>
      <xdr:row>143</xdr:row>
      <xdr:rowOff>0</xdr:rowOff>
    </xdr:to>
    <xdr:sp>
      <xdr:nvSpPr>
        <xdr:cNvPr id="14" name="Line 16"/>
        <xdr:cNvSpPr>
          <a:spLocks/>
        </xdr:cNvSpPr>
      </xdr:nvSpPr>
      <xdr:spPr>
        <a:xfrm>
          <a:off x="285750" y="60188475"/>
          <a:ext cx="339090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139</xdr:row>
      <xdr:rowOff>28575</xdr:rowOff>
    </xdr:from>
    <xdr:to>
      <xdr:col>26</xdr:col>
      <xdr:colOff>0</xdr:colOff>
      <xdr:row>143</xdr:row>
      <xdr:rowOff>28575</xdr:rowOff>
    </xdr:to>
    <xdr:sp>
      <xdr:nvSpPr>
        <xdr:cNvPr id="15" name="Line 17"/>
        <xdr:cNvSpPr>
          <a:spLocks/>
        </xdr:cNvSpPr>
      </xdr:nvSpPr>
      <xdr:spPr>
        <a:xfrm>
          <a:off x="19716750" y="60188475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236</xdr:row>
      <xdr:rowOff>0</xdr:rowOff>
    </xdr:from>
    <xdr:to>
      <xdr:col>26</xdr:col>
      <xdr:colOff>0</xdr:colOff>
      <xdr:row>236</xdr:row>
      <xdr:rowOff>0</xdr:rowOff>
    </xdr:to>
    <xdr:sp>
      <xdr:nvSpPr>
        <xdr:cNvPr id="16" name="Line 19"/>
        <xdr:cNvSpPr>
          <a:spLocks/>
        </xdr:cNvSpPr>
      </xdr:nvSpPr>
      <xdr:spPr>
        <a:xfrm>
          <a:off x="19716750" y="9770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419100</xdr:colOff>
      <xdr:row>236</xdr:row>
      <xdr:rowOff>0</xdr:rowOff>
    </xdr:from>
    <xdr:to>
      <xdr:col>17</xdr:col>
      <xdr:colOff>1047750</xdr:colOff>
      <xdr:row>236</xdr:row>
      <xdr:rowOff>0</xdr:rowOff>
    </xdr:to>
    <xdr:sp fLocksText="0">
      <xdr:nvSpPr>
        <xdr:cNvPr id="17" name="Text Box 20"/>
        <xdr:cNvSpPr txBox="1">
          <a:spLocks noChangeArrowheads="1"/>
        </xdr:cNvSpPr>
      </xdr:nvSpPr>
      <xdr:spPr>
        <a:xfrm>
          <a:off x="8982075" y="97707450"/>
          <a:ext cx="5086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74</xdr:row>
      <xdr:rowOff>0</xdr:rowOff>
    </xdr:from>
    <xdr:to>
      <xdr:col>26</xdr:col>
      <xdr:colOff>0</xdr:colOff>
      <xdr:row>74</xdr:row>
      <xdr:rowOff>0</xdr:rowOff>
    </xdr:to>
    <xdr:sp>
      <xdr:nvSpPr>
        <xdr:cNvPr id="18" name="Line 22"/>
        <xdr:cNvSpPr>
          <a:spLocks/>
        </xdr:cNvSpPr>
      </xdr:nvSpPr>
      <xdr:spPr>
        <a:xfrm>
          <a:off x="19716750" y="3073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74</xdr:row>
      <xdr:rowOff>0</xdr:rowOff>
    </xdr:from>
    <xdr:to>
      <xdr:col>26</xdr:col>
      <xdr:colOff>0</xdr:colOff>
      <xdr:row>74</xdr:row>
      <xdr:rowOff>0</xdr:rowOff>
    </xdr:to>
    <xdr:sp>
      <xdr:nvSpPr>
        <xdr:cNvPr id="19" name="Line 24"/>
        <xdr:cNvSpPr>
          <a:spLocks/>
        </xdr:cNvSpPr>
      </xdr:nvSpPr>
      <xdr:spPr>
        <a:xfrm>
          <a:off x="19716750" y="3073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74</xdr:row>
      <xdr:rowOff>0</xdr:rowOff>
    </xdr:from>
    <xdr:to>
      <xdr:col>26</xdr:col>
      <xdr:colOff>0</xdr:colOff>
      <xdr:row>74</xdr:row>
      <xdr:rowOff>0</xdr:rowOff>
    </xdr:to>
    <xdr:sp>
      <xdr:nvSpPr>
        <xdr:cNvPr id="20" name="Line 81"/>
        <xdr:cNvSpPr>
          <a:spLocks/>
        </xdr:cNvSpPr>
      </xdr:nvSpPr>
      <xdr:spPr>
        <a:xfrm>
          <a:off x="19716750" y="3073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74</xdr:row>
      <xdr:rowOff>0</xdr:rowOff>
    </xdr:from>
    <xdr:to>
      <xdr:col>26</xdr:col>
      <xdr:colOff>0</xdr:colOff>
      <xdr:row>74</xdr:row>
      <xdr:rowOff>0</xdr:rowOff>
    </xdr:to>
    <xdr:sp>
      <xdr:nvSpPr>
        <xdr:cNvPr id="21" name="Line 83"/>
        <xdr:cNvSpPr>
          <a:spLocks/>
        </xdr:cNvSpPr>
      </xdr:nvSpPr>
      <xdr:spPr>
        <a:xfrm>
          <a:off x="19716750" y="3073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139</xdr:row>
      <xdr:rowOff>28575</xdr:rowOff>
    </xdr:from>
    <xdr:to>
      <xdr:col>5</xdr:col>
      <xdr:colOff>0</xdr:colOff>
      <xdr:row>143</xdr:row>
      <xdr:rowOff>0</xdr:rowOff>
    </xdr:to>
    <xdr:sp>
      <xdr:nvSpPr>
        <xdr:cNvPr id="22" name="Line 84"/>
        <xdr:cNvSpPr>
          <a:spLocks/>
        </xdr:cNvSpPr>
      </xdr:nvSpPr>
      <xdr:spPr>
        <a:xfrm>
          <a:off x="285750" y="60188475"/>
          <a:ext cx="339090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139</xdr:row>
      <xdr:rowOff>28575</xdr:rowOff>
    </xdr:from>
    <xdr:to>
      <xdr:col>26</xdr:col>
      <xdr:colOff>0</xdr:colOff>
      <xdr:row>143</xdr:row>
      <xdr:rowOff>28575</xdr:rowOff>
    </xdr:to>
    <xdr:sp>
      <xdr:nvSpPr>
        <xdr:cNvPr id="23" name="Line 85"/>
        <xdr:cNvSpPr>
          <a:spLocks/>
        </xdr:cNvSpPr>
      </xdr:nvSpPr>
      <xdr:spPr>
        <a:xfrm>
          <a:off x="19716750" y="60188475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139</xdr:row>
      <xdr:rowOff>28575</xdr:rowOff>
    </xdr:from>
    <xdr:to>
      <xdr:col>5</xdr:col>
      <xdr:colOff>0</xdr:colOff>
      <xdr:row>143</xdr:row>
      <xdr:rowOff>0</xdr:rowOff>
    </xdr:to>
    <xdr:sp>
      <xdr:nvSpPr>
        <xdr:cNvPr id="24" name="Line 86"/>
        <xdr:cNvSpPr>
          <a:spLocks/>
        </xdr:cNvSpPr>
      </xdr:nvSpPr>
      <xdr:spPr>
        <a:xfrm>
          <a:off x="285750" y="60188475"/>
          <a:ext cx="339090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139</xdr:row>
      <xdr:rowOff>28575</xdr:rowOff>
    </xdr:from>
    <xdr:to>
      <xdr:col>26</xdr:col>
      <xdr:colOff>0</xdr:colOff>
      <xdr:row>143</xdr:row>
      <xdr:rowOff>28575</xdr:rowOff>
    </xdr:to>
    <xdr:sp>
      <xdr:nvSpPr>
        <xdr:cNvPr id="25" name="Line 87"/>
        <xdr:cNvSpPr>
          <a:spLocks/>
        </xdr:cNvSpPr>
      </xdr:nvSpPr>
      <xdr:spPr>
        <a:xfrm>
          <a:off x="19716750" y="60188475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76</xdr:row>
      <xdr:rowOff>0</xdr:rowOff>
    </xdr:from>
    <xdr:to>
      <xdr:col>4</xdr:col>
      <xdr:colOff>857250</xdr:colOff>
      <xdr:row>80</xdr:row>
      <xdr:rowOff>0</xdr:rowOff>
    </xdr:to>
    <xdr:sp>
      <xdr:nvSpPr>
        <xdr:cNvPr id="26" name="Line 116"/>
        <xdr:cNvSpPr>
          <a:spLocks/>
        </xdr:cNvSpPr>
      </xdr:nvSpPr>
      <xdr:spPr>
        <a:xfrm>
          <a:off x="295275" y="31623000"/>
          <a:ext cx="30480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1209675</xdr:colOff>
      <xdr:row>0</xdr:row>
      <xdr:rowOff>238125</xdr:rowOff>
    </xdr:from>
    <xdr:to>
      <xdr:col>11</xdr:col>
      <xdr:colOff>428625</xdr:colOff>
      <xdr:row>0</xdr:row>
      <xdr:rowOff>828675</xdr:rowOff>
    </xdr:to>
    <xdr:sp>
      <xdr:nvSpPr>
        <xdr:cNvPr id="27" name="AutoShape 127"/>
        <xdr:cNvSpPr>
          <a:spLocks/>
        </xdr:cNvSpPr>
      </xdr:nvSpPr>
      <xdr:spPr>
        <a:xfrm>
          <a:off x="2057400" y="238125"/>
          <a:ext cx="6934200" cy="590550"/>
        </a:xfrm>
        <a:prstGeom prst="wedgeRectCallout">
          <a:avLst>
            <a:gd name="adj1" fmla="val -43407"/>
            <a:gd name="adj2" fmla="val 338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色のセルのみに入力して下さい。（単位：千円）</a:t>
          </a:r>
        </a:p>
      </xdr:txBody>
    </xdr:sp>
    <xdr:clientData/>
  </xdr:twoCellAnchor>
  <xdr:twoCellAnchor>
    <xdr:from>
      <xdr:col>3</xdr:col>
      <xdr:colOff>1524000</xdr:colOff>
      <xdr:row>0</xdr:row>
      <xdr:rowOff>409575</xdr:rowOff>
    </xdr:from>
    <xdr:to>
      <xdr:col>4</xdr:col>
      <xdr:colOff>1095375</xdr:colOff>
      <xdr:row>0</xdr:row>
      <xdr:rowOff>685800</xdr:rowOff>
    </xdr:to>
    <xdr:sp>
      <xdr:nvSpPr>
        <xdr:cNvPr id="28" name="Rectangle 128"/>
        <xdr:cNvSpPr>
          <a:spLocks/>
        </xdr:cNvSpPr>
      </xdr:nvSpPr>
      <xdr:spPr>
        <a:xfrm>
          <a:off x="2371725" y="409575"/>
          <a:ext cx="1209675" cy="2762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C5:AE33"/>
  <sheetViews>
    <sheetView showGridLines="0" showRowColHeaders="0" tabSelected="1" zoomScalePageLayoutView="0" workbookViewId="0" topLeftCell="A1">
      <selection activeCell="AP24" sqref="AP24"/>
    </sheetView>
  </sheetViews>
  <sheetFormatPr defaultColWidth="2.625" defaultRowHeight="19.5" customHeight="1"/>
  <cols>
    <col min="1" max="16384" width="2.625" style="1" customWidth="1"/>
  </cols>
  <sheetData>
    <row r="4" ht="19.5" customHeight="1" thickBot="1"/>
    <row r="5" spans="3:31" ht="19.5" customHeight="1"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4"/>
    </row>
    <row r="6" spans="3:31" ht="19.5" customHeight="1">
      <c r="C6" s="5"/>
      <c r="D6" s="410" t="s">
        <v>371</v>
      </c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0"/>
      <c r="Y6" s="410"/>
      <c r="Z6" s="410"/>
      <c r="AA6" s="410"/>
      <c r="AB6" s="410"/>
      <c r="AC6" s="410"/>
      <c r="AD6" s="6"/>
      <c r="AE6" s="7"/>
    </row>
    <row r="7" spans="3:31" ht="19.5" customHeight="1">
      <c r="C7" s="5"/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0"/>
      <c r="Y7" s="410"/>
      <c r="Z7" s="410"/>
      <c r="AA7" s="410"/>
      <c r="AB7" s="410"/>
      <c r="AC7" s="410"/>
      <c r="AD7" s="6"/>
      <c r="AE7" s="7"/>
    </row>
    <row r="8" spans="3:31" ht="19.5" customHeight="1">
      <c r="C8" s="5"/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0"/>
      <c r="Y8" s="410"/>
      <c r="Z8" s="410"/>
      <c r="AA8" s="410"/>
      <c r="AB8" s="410"/>
      <c r="AC8" s="410"/>
      <c r="AD8" s="6"/>
      <c r="AE8" s="7"/>
    </row>
    <row r="9" spans="3:31" ht="19.5" customHeight="1">
      <c r="C9" s="5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0"/>
      <c r="Z9" s="410"/>
      <c r="AA9" s="410"/>
      <c r="AB9" s="410"/>
      <c r="AC9" s="410"/>
      <c r="AD9" s="6"/>
      <c r="AE9" s="7"/>
    </row>
    <row r="10" spans="3:31" ht="19.5" customHeight="1"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7"/>
    </row>
    <row r="11" spans="3:31" ht="19.5" customHeight="1"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7"/>
    </row>
    <row r="12" spans="3:31" ht="19.5" customHeight="1"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7"/>
    </row>
    <row r="13" spans="3:31" ht="19.5" customHeight="1">
      <c r="C13" s="5"/>
      <c r="D13" s="411" t="s">
        <v>393</v>
      </c>
      <c r="E13" s="411"/>
      <c r="F13" s="411"/>
      <c r="G13" s="411"/>
      <c r="H13" s="411"/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6"/>
      <c r="AE13" s="7"/>
    </row>
    <row r="14" spans="3:31" ht="19.5" customHeight="1">
      <c r="C14" s="5"/>
      <c r="D14" s="411"/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6"/>
      <c r="AE14" s="7"/>
    </row>
    <row r="15" spans="3:31" ht="19.5" customHeight="1" thickBot="1"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10"/>
    </row>
    <row r="27" spans="3:31" ht="19.5" customHeight="1">
      <c r="C27" s="414" t="s">
        <v>394</v>
      </c>
      <c r="D27" s="414"/>
      <c r="E27" s="414"/>
      <c r="F27" s="414"/>
      <c r="G27" s="414"/>
      <c r="H27" s="414"/>
      <c r="I27" s="414"/>
      <c r="J27" s="414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</row>
    <row r="28" spans="3:31" ht="19.5" customHeight="1">
      <c r="C28" s="414"/>
      <c r="D28" s="414"/>
      <c r="E28" s="414"/>
      <c r="F28" s="414"/>
      <c r="G28" s="414"/>
      <c r="H28" s="414"/>
      <c r="I28" s="414"/>
      <c r="J28" s="414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</row>
    <row r="30" spans="3:31" ht="19.5" customHeight="1">
      <c r="C30" s="412" t="s">
        <v>360</v>
      </c>
      <c r="D30" s="412"/>
      <c r="E30" s="412"/>
      <c r="F30" s="412"/>
      <c r="G30" s="412"/>
      <c r="H30" s="412"/>
      <c r="I30" s="412"/>
      <c r="J30" s="412"/>
      <c r="K30" s="412"/>
      <c r="L30" s="412"/>
      <c r="M30" s="412"/>
      <c r="N30" s="412"/>
      <c r="O30" s="412"/>
      <c r="P30" s="412"/>
      <c r="Q30" s="412"/>
      <c r="R30" s="412"/>
      <c r="S30" s="412"/>
      <c r="T30" s="412"/>
      <c r="U30" s="412"/>
      <c r="V30" s="412"/>
      <c r="W30" s="412"/>
      <c r="X30" s="412"/>
      <c r="Y30" s="412"/>
      <c r="Z30" s="412"/>
      <c r="AA30" s="412"/>
      <c r="AB30" s="412"/>
      <c r="AC30" s="412"/>
      <c r="AD30" s="412"/>
      <c r="AE30" s="412"/>
    </row>
    <row r="31" spans="3:31" ht="19.5" customHeight="1">
      <c r="C31" s="412"/>
      <c r="D31" s="412"/>
      <c r="E31" s="412"/>
      <c r="F31" s="412"/>
      <c r="G31" s="412"/>
      <c r="H31" s="412"/>
      <c r="I31" s="412"/>
      <c r="J31" s="412"/>
      <c r="K31" s="412"/>
      <c r="L31" s="412"/>
      <c r="M31" s="412"/>
      <c r="N31" s="412"/>
      <c r="O31" s="412"/>
      <c r="P31" s="412"/>
      <c r="Q31" s="412"/>
      <c r="R31" s="412"/>
      <c r="S31" s="412"/>
      <c r="T31" s="412"/>
      <c r="U31" s="412"/>
      <c r="V31" s="412"/>
      <c r="W31" s="412"/>
      <c r="X31" s="412"/>
      <c r="Y31" s="412"/>
      <c r="Z31" s="412"/>
      <c r="AA31" s="412"/>
      <c r="AB31" s="412"/>
      <c r="AC31" s="412"/>
      <c r="AD31" s="412"/>
      <c r="AE31" s="412"/>
    </row>
    <row r="32" spans="3:31" ht="19.5" customHeight="1">
      <c r="C32" s="412"/>
      <c r="D32" s="412"/>
      <c r="E32" s="412"/>
      <c r="F32" s="412"/>
      <c r="G32" s="412"/>
      <c r="H32" s="412"/>
      <c r="I32" s="412"/>
      <c r="J32" s="412"/>
      <c r="K32" s="412"/>
      <c r="L32" s="412"/>
      <c r="M32" s="412"/>
      <c r="N32" s="412"/>
      <c r="O32" s="412"/>
      <c r="P32" s="412"/>
      <c r="Q32" s="412"/>
      <c r="R32" s="412"/>
      <c r="S32" s="412"/>
      <c r="T32" s="412"/>
      <c r="U32" s="412"/>
      <c r="V32" s="412"/>
      <c r="W32" s="412"/>
      <c r="X32" s="412"/>
      <c r="Y32" s="412"/>
      <c r="Z32" s="412"/>
      <c r="AA32" s="412"/>
      <c r="AB32" s="412"/>
      <c r="AC32" s="412"/>
      <c r="AD32" s="412"/>
      <c r="AE32" s="412"/>
    </row>
    <row r="33" spans="3:31" ht="19.5" customHeight="1" thickBot="1">
      <c r="C33" s="413"/>
      <c r="D33" s="413"/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413"/>
      <c r="P33" s="413"/>
      <c r="Q33" s="413"/>
      <c r="R33" s="413"/>
      <c r="S33" s="413"/>
      <c r="T33" s="413"/>
      <c r="U33" s="413"/>
      <c r="V33" s="413"/>
      <c r="W33" s="413"/>
      <c r="X33" s="413"/>
      <c r="Y33" s="413"/>
      <c r="Z33" s="413"/>
      <c r="AA33" s="413"/>
      <c r="AB33" s="413"/>
      <c r="AC33" s="413"/>
      <c r="AD33" s="413"/>
      <c r="AE33" s="413"/>
    </row>
  </sheetData>
  <sheetProtection/>
  <mergeCells count="4">
    <mergeCell ref="D6:AC9"/>
    <mergeCell ref="D13:AC14"/>
    <mergeCell ref="C30:AE33"/>
    <mergeCell ref="C27:AE2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G52"/>
  <sheetViews>
    <sheetView showGridLines="0" showRowColHeaders="0" zoomScalePageLayoutView="0" workbookViewId="0" topLeftCell="A22">
      <selection activeCell="A1" sqref="A1:AG2"/>
    </sheetView>
  </sheetViews>
  <sheetFormatPr defaultColWidth="2.625" defaultRowHeight="19.5" customHeight="1"/>
  <cols>
    <col min="1" max="1" width="2.625" style="1" customWidth="1"/>
    <col min="2" max="2" width="3.25390625" style="1" bestFit="1" customWidth="1"/>
    <col min="3" max="16384" width="2.625" style="1" customWidth="1"/>
  </cols>
  <sheetData>
    <row r="1" spans="1:33" ht="19.5" customHeight="1">
      <c r="A1" s="415" t="s">
        <v>217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</row>
    <row r="2" spans="1:33" ht="19.5" customHeight="1">
      <c r="A2" s="416"/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</row>
    <row r="3" ht="19.5" customHeight="1">
      <c r="A3" s="11"/>
    </row>
    <row r="4" ht="19.5" customHeight="1">
      <c r="A4" s="11"/>
    </row>
    <row r="5" spans="1:29" ht="19.5" customHeight="1">
      <c r="A5" s="11" t="s">
        <v>218</v>
      </c>
      <c r="B5" s="1" t="s">
        <v>0</v>
      </c>
      <c r="K5" s="1" t="s">
        <v>219</v>
      </c>
      <c r="L5" s="1" t="s">
        <v>219</v>
      </c>
      <c r="M5" s="1" t="s">
        <v>219</v>
      </c>
      <c r="N5" s="1" t="s">
        <v>219</v>
      </c>
      <c r="O5" s="1" t="s">
        <v>219</v>
      </c>
      <c r="P5" s="1" t="s">
        <v>219</v>
      </c>
      <c r="Q5" s="1" t="s">
        <v>219</v>
      </c>
      <c r="R5" s="1" t="s">
        <v>219</v>
      </c>
      <c r="S5" s="1" t="s">
        <v>219</v>
      </c>
      <c r="T5" s="1" t="s">
        <v>219</v>
      </c>
      <c r="U5" s="1" t="s">
        <v>219</v>
      </c>
      <c r="V5" s="1" t="s">
        <v>219</v>
      </c>
      <c r="W5" s="1" t="s">
        <v>219</v>
      </c>
      <c r="X5" s="1" t="s">
        <v>219</v>
      </c>
      <c r="Y5" s="1" t="s">
        <v>219</v>
      </c>
      <c r="Z5" s="1" t="s">
        <v>219</v>
      </c>
      <c r="AA5" s="1" t="s">
        <v>219</v>
      </c>
      <c r="AB5" s="1" t="s">
        <v>219</v>
      </c>
      <c r="AC5" s="1">
        <v>1</v>
      </c>
    </row>
    <row r="6" spans="1:2" ht="19.5" customHeight="1">
      <c r="A6" s="11"/>
      <c r="B6" s="1" t="s">
        <v>220</v>
      </c>
    </row>
    <row r="7" spans="1:2" ht="19.5" customHeight="1">
      <c r="A7" s="11"/>
      <c r="B7" s="1" t="s">
        <v>1</v>
      </c>
    </row>
    <row r="8" spans="1:2" ht="19.5" customHeight="1">
      <c r="A8" s="11"/>
      <c r="B8" s="1" t="s">
        <v>221</v>
      </c>
    </row>
    <row r="9" spans="1:2" ht="19.5" customHeight="1">
      <c r="A9" s="11"/>
      <c r="B9" s="1" t="s">
        <v>222</v>
      </c>
    </row>
    <row r="10" spans="1:2" ht="19.5" customHeight="1">
      <c r="A10" s="11"/>
      <c r="B10" s="1" t="s">
        <v>223</v>
      </c>
    </row>
    <row r="11" ht="19.5" customHeight="1">
      <c r="A11" s="11"/>
    </row>
    <row r="12" spans="1:29" ht="19.5" customHeight="1">
      <c r="A12" s="11" t="s">
        <v>224</v>
      </c>
      <c r="B12" s="1" t="s">
        <v>3</v>
      </c>
      <c r="O12" s="1" t="s">
        <v>225</v>
      </c>
      <c r="P12" s="1" t="s">
        <v>225</v>
      </c>
      <c r="Q12" s="1" t="s">
        <v>225</v>
      </c>
      <c r="R12" s="1" t="s">
        <v>225</v>
      </c>
      <c r="S12" s="1" t="s">
        <v>225</v>
      </c>
      <c r="T12" s="1" t="s">
        <v>225</v>
      </c>
      <c r="U12" s="1" t="s">
        <v>225</v>
      </c>
      <c r="V12" s="1" t="s">
        <v>225</v>
      </c>
      <c r="W12" s="1" t="s">
        <v>225</v>
      </c>
      <c r="X12" s="1" t="s">
        <v>225</v>
      </c>
      <c r="Y12" s="1" t="s">
        <v>225</v>
      </c>
      <c r="Z12" s="1" t="s">
        <v>225</v>
      </c>
      <c r="AA12" s="1" t="s">
        <v>225</v>
      </c>
      <c r="AB12" s="1" t="s">
        <v>225</v>
      </c>
      <c r="AC12" s="1">
        <v>2</v>
      </c>
    </row>
    <row r="13" ht="19.5" customHeight="1">
      <c r="A13" s="11"/>
    </row>
    <row r="14" spans="1:29" ht="19.5" customHeight="1">
      <c r="A14" s="11" t="s">
        <v>226</v>
      </c>
      <c r="B14" s="1" t="s">
        <v>361</v>
      </c>
      <c r="N14" s="1" t="s">
        <v>227</v>
      </c>
      <c r="O14" s="1" t="s">
        <v>227</v>
      </c>
      <c r="P14" s="1" t="s">
        <v>227</v>
      </c>
      <c r="Q14" s="1" t="s">
        <v>227</v>
      </c>
      <c r="R14" s="1" t="s">
        <v>227</v>
      </c>
      <c r="S14" s="1" t="s">
        <v>227</v>
      </c>
      <c r="T14" s="1" t="s">
        <v>227</v>
      </c>
      <c r="U14" s="1" t="s">
        <v>227</v>
      </c>
      <c r="V14" s="1" t="s">
        <v>227</v>
      </c>
      <c r="W14" s="1" t="s">
        <v>227</v>
      </c>
      <c r="X14" s="1" t="s">
        <v>227</v>
      </c>
      <c r="Y14" s="1" t="s">
        <v>227</v>
      </c>
      <c r="Z14" s="1" t="s">
        <v>227</v>
      </c>
      <c r="AA14" s="1" t="s">
        <v>227</v>
      </c>
      <c r="AB14" s="1" t="s">
        <v>227</v>
      </c>
      <c r="AC14" s="1">
        <v>2</v>
      </c>
    </row>
    <row r="15" ht="19.5" customHeight="1">
      <c r="A15" s="11"/>
    </row>
    <row r="16" spans="1:29" ht="19.5" customHeight="1">
      <c r="A16" s="11" t="s">
        <v>228</v>
      </c>
      <c r="B16" s="1" t="s">
        <v>369</v>
      </c>
      <c r="P16" s="1" t="s">
        <v>229</v>
      </c>
      <c r="Q16" s="1" t="s">
        <v>229</v>
      </c>
      <c r="R16" s="1" t="s">
        <v>229</v>
      </c>
      <c r="S16" s="1" t="s">
        <v>229</v>
      </c>
      <c r="T16" s="1" t="s">
        <v>229</v>
      </c>
      <c r="U16" s="1" t="s">
        <v>229</v>
      </c>
      <c r="V16" s="1" t="s">
        <v>229</v>
      </c>
      <c r="W16" s="1" t="s">
        <v>229</v>
      </c>
      <c r="X16" s="1" t="s">
        <v>229</v>
      </c>
      <c r="Y16" s="1" t="s">
        <v>229</v>
      </c>
      <c r="Z16" s="1" t="s">
        <v>229</v>
      </c>
      <c r="AA16" s="1" t="s">
        <v>229</v>
      </c>
      <c r="AB16" s="1" t="s">
        <v>229</v>
      </c>
      <c r="AC16" s="1">
        <v>3</v>
      </c>
    </row>
    <row r="17" ht="19.5" customHeight="1">
      <c r="A17" s="11"/>
    </row>
    <row r="18" spans="1:29" ht="19.5" customHeight="1">
      <c r="A18" s="11" t="s">
        <v>230</v>
      </c>
      <c r="B18" s="1" t="s">
        <v>362</v>
      </c>
      <c r="P18" s="1" t="s">
        <v>231</v>
      </c>
      <c r="Q18" s="1" t="s">
        <v>231</v>
      </c>
      <c r="R18" s="1" t="s">
        <v>231</v>
      </c>
      <c r="S18" s="1" t="s">
        <v>231</v>
      </c>
      <c r="T18" s="1" t="s">
        <v>231</v>
      </c>
      <c r="U18" s="1" t="s">
        <v>231</v>
      </c>
      <c r="V18" s="1" t="s">
        <v>231</v>
      </c>
      <c r="W18" s="1" t="s">
        <v>231</v>
      </c>
      <c r="X18" s="1" t="s">
        <v>231</v>
      </c>
      <c r="Y18" s="1" t="s">
        <v>231</v>
      </c>
      <c r="Z18" s="1" t="s">
        <v>231</v>
      </c>
      <c r="AA18" s="1" t="s">
        <v>231</v>
      </c>
      <c r="AB18" s="1" t="s">
        <v>231</v>
      </c>
      <c r="AC18" s="1">
        <v>3</v>
      </c>
    </row>
    <row r="19" ht="19.5" customHeight="1">
      <c r="A19" s="11"/>
    </row>
    <row r="20" spans="1:29" ht="19.5" customHeight="1">
      <c r="A20" s="11" t="s">
        <v>232</v>
      </c>
      <c r="B20" s="1" t="s">
        <v>233</v>
      </c>
      <c r="J20" s="1" t="s">
        <v>234</v>
      </c>
      <c r="K20" s="1" t="s">
        <v>234</v>
      </c>
      <c r="L20" s="1" t="s">
        <v>234</v>
      </c>
      <c r="M20" s="1" t="s">
        <v>234</v>
      </c>
      <c r="N20" s="1" t="s">
        <v>234</v>
      </c>
      <c r="O20" s="1" t="s">
        <v>234</v>
      </c>
      <c r="P20" s="1" t="s">
        <v>234</v>
      </c>
      <c r="Q20" s="1" t="s">
        <v>234</v>
      </c>
      <c r="R20" s="1" t="s">
        <v>234</v>
      </c>
      <c r="S20" s="1" t="s">
        <v>234</v>
      </c>
      <c r="T20" s="1" t="s">
        <v>234</v>
      </c>
      <c r="U20" s="1" t="s">
        <v>234</v>
      </c>
      <c r="V20" s="1" t="s">
        <v>234</v>
      </c>
      <c r="W20" s="1" t="s">
        <v>234</v>
      </c>
      <c r="X20" s="1" t="s">
        <v>234</v>
      </c>
      <c r="Y20" s="1" t="s">
        <v>234</v>
      </c>
      <c r="Z20" s="1" t="s">
        <v>234</v>
      </c>
      <c r="AA20" s="1" t="s">
        <v>234</v>
      </c>
      <c r="AB20" s="1" t="s">
        <v>234</v>
      </c>
      <c r="AC20" s="1">
        <v>3</v>
      </c>
    </row>
    <row r="21" spans="1:2" ht="19.5" customHeight="1">
      <c r="A21" s="11"/>
      <c r="B21" s="1" t="s">
        <v>235</v>
      </c>
    </row>
    <row r="22" spans="1:2" ht="19.5" customHeight="1">
      <c r="A22" s="11"/>
      <c r="B22" s="1" t="s">
        <v>236</v>
      </c>
    </row>
    <row r="23" spans="1:2" ht="19.5" customHeight="1">
      <c r="A23" s="11"/>
      <c r="B23" s="1" t="s">
        <v>237</v>
      </c>
    </row>
    <row r="24" ht="19.5" customHeight="1">
      <c r="A24" s="11"/>
    </row>
    <row r="25" spans="1:29" ht="19.5" customHeight="1">
      <c r="A25" s="11" t="s">
        <v>238</v>
      </c>
      <c r="B25" s="1" t="s">
        <v>363</v>
      </c>
      <c r="O25" s="1" t="s">
        <v>231</v>
      </c>
      <c r="P25" s="1" t="s">
        <v>231</v>
      </c>
      <c r="Q25" s="1" t="s">
        <v>231</v>
      </c>
      <c r="R25" s="1" t="s">
        <v>231</v>
      </c>
      <c r="S25" s="1" t="s">
        <v>231</v>
      </c>
      <c r="T25" s="1" t="s">
        <v>231</v>
      </c>
      <c r="U25" s="1" t="s">
        <v>231</v>
      </c>
      <c r="V25" s="1" t="s">
        <v>231</v>
      </c>
      <c r="W25" s="1" t="s">
        <v>231</v>
      </c>
      <c r="X25" s="1" t="s">
        <v>231</v>
      </c>
      <c r="Y25" s="1" t="s">
        <v>231</v>
      </c>
      <c r="Z25" s="1" t="s">
        <v>231</v>
      </c>
      <c r="AA25" s="1" t="s">
        <v>231</v>
      </c>
      <c r="AB25" s="1" t="s">
        <v>231</v>
      </c>
      <c r="AC25" s="1">
        <v>5</v>
      </c>
    </row>
    <row r="26" spans="1:2" ht="19.5" customHeight="1">
      <c r="A26" s="11"/>
      <c r="B26" s="1" t="s">
        <v>239</v>
      </c>
    </row>
    <row r="27" spans="1:2" ht="19.5" customHeight="1">
      <c r="A27" s="11"/>
      <c r="B27" s="1" t="s">
        <v>382</v>
      </c>
    </row>
    <row r="28" spans="1:2" ht="19.5" customHeight="1">
      <c r="A28" s="11"/>
      <c r="B28" s="1" t="s">
        <v>383</v>
      </c>
    </row>
    <row r="29" spans="1:2" ht="19.5" customHeight="1">
      <c r="A29" s="11"/>
      <c r="B29" s="1" t="s">
        <v>240</v>
      </c>
    </row>
    <row r="30" spans="1:2" ht="19.5" customHeight="1">
      <c r="A30" s="11"/>
      <c r="B30" s="1" t="s">
        <v>384</v>
      </c>
    </row>
    <row r="31" ht="19.5" customHeight="1">
      <c r="A31" s="11"/>
    </row>
    <row r="32" spans="1:29" ht="19.5" customHeight="1">
      <c r="A32" s="11" t="s">
        <v>241</v>
      </c>
      <c r="B32" s="1" t="s">
        <v>351</v>
      </c>
      <c r="N32" s="1" t="s">
        <v>219</v>
      </c>
      <c r="O32" s="1" t="s">
        <v>219</v>
      </c>
      <c r="P32" s="1" t="s">
        <v>219</v>
      </c>
      <c r="Q32" s="1" t="s">
        <v>219</v>
      </c>
      <c r="R32" s="1" t="s">
        <v>219</v>
      </c>
      <c r="S32" s="1" t="s">
        <v>219</v>
      </c>
      <c r="T32" s="1" t="s">
        <v>219</v>
      </c>
      <c r="U32" s="1" t="s">
        <v>219</v>
      </c>
      <c r="V32" s="1" t="s">
        <v>219</v>
      </c>
      <c r="W32" s="1" t="s">
        <v>219</v>
      </c>
      <c r="X32" s="1" t="s">
        <v>219</v>
      </c>
      <c r="Y32" s="1" t="s">
        <v>219</v>
      </c>
      <c r="Z32" s="1" t="s">
        <v>219</v>
      </c>
      <c r="AA32" s="1" t="s">
        <v>219</v>
      </c>
      <c r="AB32" s="1" t="s">
        <v>219</v>
      </c>
      <c r="AC32" s="1">
        <v>6</v>
      </c>
    </row>
    <row r="33" ht="19.5" customHeight="1">
      <c r="A33" s="11"/>
    </row>
    <row r="34" spans="1:29" ht="19.5" customHeight="1">
      <c r="A34" s="11" t="s">
        <v>350</v>
      </c>
      <c r="B34" s="1" t="s">
        <v>242</v>
      </c>
      <c r="N34" s="1" t="s">
        <v>219</v>
      </c>
      <c r="O34" s="1" t="s">
        <v>219</v>
      </c>
      <c r="P34" s="1" t="s">
        <v>219</v>
      </c>
      <c r="Q34" s="1" t="s">
        <v>219</v>
      </c>
      <c r="R34" s="1" t="s">
        <v>219</v>
      </c>
      <c r="S34" s="1" t="s">
        <v>219</v>
      </c>
      <c r="T34" s="1" t="s">
        <v>219</v>
      </c>
      <c r="U34" s="1" t="s">
        <v>219</v>
      </c>
      <c r="V34" s="1" t="s">
        <v>219</v>
      </c>
      <c r="W34" s="1" t="s">
        <v>219</v>
      </c>
      <c r="X34" s="1" t="s">
        <v>219</v>
      </c>
      <c r="Y34" s="1" t="s">
        <v>219</v>
      </c>
      <c r="Z34" s="1" t="s">
        <v>219</v>
      </c>
      <c r="AA34" s="1" t="s">
        <v>219</v>
      </c>
      <c r="AB34" s="1" t="s">
        <v>219</v>
      </c>
      <c r="AC34" s="1">
        <v>6</v>
      </c>
    </row>
    <row r="35" ht="19.5" customHeight="1">
      <c r="A35" s="11"/>
    </row>
    <row r="36" ht="19.5" customHeight="1">
      <c r="A36" s="11"/>
    </row>
    <row r="37" ht="19.5" customHeight="1">
      <c r="A37" s="11" t="s">
        <v>243</v>
      </c>
    </row>
    <row r="38" spans="1:2" ht="19.5" customHeight="1">
      <c r="A38" s="11"/>
      <c r="B38" s="1" t="s">
        <v>244</v>
      </c>
    </row>
    <row r="39" ht="19.5" customHeight="1">
      <c r="A39" s="11"/>
    </row>
    <row r="40" ht="19.5" customHeight="1">
      <c r="A40" s="11"/>
    </row>
    <row r="41" ht="19.5" customHeight="1">
      <c r="A41" s="11"/>
    </row>
    <row r="42" ht="19.5" customHeight="1">
      <c r="A42" s="11"/>
    </row>
    <row r="43" ht="19.5" customHeight="1">
      <c r="A43" s="11"/>
    </row>
    <row r="44" ht="19.5" customHeight="1">
      <c r="A44" s="11"/>
    </row>
    <row r="45" ht="19.5" customHeight="1">
      <c r="A45" s="11"/>
    </row>
    <row r="46" ht="19.5" customHeight="1">
      <c r="A46" s="11"/>
    </row>
    <row r="47" ht="19.5" customHeight="1">
      <c r="A47" s="11"/>
    </row>
    <row r="48" ht="19.5" customHeight="1">
      <c r="A48" s="11"/>
    </row>
    <row r="49" ht="19.5" customHeight="1">
      <c r="A49" s="11"/>
    </row>
    <row r="50" ht="19.5" customHeight="1">
      <c r="A50" s="11"/>
    </row>
    <row r="51" ht="19.5" customHeight="1">
      <c r="A51" s="11"/>
    </row>
    <row r="52" ht="19.5" customHeight="1">
      <c r="A52" s="11"/>
    </row>
  </sheetData>
  <sheetProtection/>
  <mergeCells count="1">
    <mergeCell ref="A1:AG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BK228"/>
  <sheetViews>
    <sheetView showGridLines="0" showRowColHeaders="0" zoomScalePageLayoutView="0" workbookViewId="0" topLeftCell="A34">
      <selection activeCell="A1" sqref="A1"/>
    </sheetView>
  </sheetViews>
  <sheetFormatPr defaultColWidth="2.625" defaultRowHeight="19.5" customHeight="1"/>
  <cols>
    <col min="1" max="1" width="2.625" style="13" customWidth="1"/>
    <col min="2" max="2" width="2.875" style="12" customWidth="1"/>
    <col min="3" max="16384" width="2.625" style="12" customWidth="1"/>
  </cols>
  <sheetData>
    <row r="2" spans="1:2" ht="19.5" customHeight="1">
      <c r="A2" s="13" t="s">
        <v>245</v>
      </c>
      <c r="B2" s="12" t="s">
        <v>0</v>
      </c>
    </row>
    <row r="3" ht="19.5" customHeight="1">
      <c r="A3" s="13" t="s">
        <v>246</v>
      </c>
    </row>
    <row r="4" spans="2:7" ht="19.5" customHeight="1">
      <c r="B4" s="12" t="s">
        <v>247</v>
      </c>
      <c r="G4" s="12" t="s">
        <v>248</v>
      </c>
    </row>
    <row r="5" spans="2:7" ht="19.5" customHeight="1">
      <c r="B5" s="12" t="s">
        <v>249</v>
      </c>
      <c r="G5" s="12" t="s">
        <v>250</v>
      </c>
    </row>
    <row r="6" spans="2:7" ht="19.5" customHeight="1">
      <c r="B6" s="12" t="s">
        <v>251</v>
      </c>
      <c r="G6" s="12" t="s">
        <v>252</v>
      </c>
    </row>
    <row r="7" spans="2:7" ht="19.5" customHeight="1">
      <c r="B7" s="12" t="s">
        <v>4</v>
      </c>
      <c r="G7" s="12" t="s">
        <v>253</v>
      </c>
    </row>
    <row r="8" spans="2:7" ht="19.5" customHeight="1">
      <c r="B8" s="12" t="s">
        <v>254</v>
      </c>
      <c r="G8" s="12" t="s">
        <v>255</v>
      </c>
    </row>
    <row r="10" ht="19.5" customHeight="1">
      <c r="A10" s="13" t="s">
        <v>256</v>
      </c>
    </row>
    <row r="11" spans="2:7" ht="19.5" customHeight="1">
      <c r="B11" s="12" t="s">
        <v>4</v>
      </c>
      <c r="G11" s="12" t="s">
        <v>257</v>
      </c>
    </row>
    <row r="12" spans="2:7" ht="19.5" customHeight="1">
      <c r="B12" s="12" t="s">
        <v>258</v>
      </c>
      <c r="G12" s="12" t="s">
        <v>5</v>
      </c>
    </row>
    <row r="13" spans="2:7" ht="19.5" customHeight="1">
      <c r="B13" s="12" t="s">
        <v>259</v>
      </c>
      <c r="G13" s="12" t="s">
        <v>260</v>
      </c>
    </row>
    <row r="15" ht="19.5" customHeight="1">
      <c r="A15" s="13" t="s">
        <v>2</v>
      </c>
    </row>
    <row r="16" ht="19.5" customHeight="1">
      <c r="B16" s="12" t="s">
        <v>261</v>
      </c>
    </row>
    <row r="17" ht="19.5" customHeight="1">
      <c r="B17" s="12" t="s">
        <v>262</v>
      </c>
    </row>
    <row r="18" ht="19.5" customHeight="1">
      <c r="B18" s="12" t="s">
        <v>6</v>
      </c>
    </row>
    <row r="19" ht="19.5" customHeight="1">
      <c r="B19" s="12" t="s">
        <v>263</v>
      </c>
    </row>
    <row r="20" ht="19.5" customHeight="1">
      <c r="B20" s="12" t="s">
        <v>264</v>
      </c>
    </row>
    <row r="21" ht="19.5" customHeight="1">
      <c r="B21" s="12" t="s">
        <v>265</v>
      </c>
    </row>
    <row r="23" ht="19.5" customHeight="1">
      <c r="A23" s="13" t="s">
        <v>266</v>
      </c>
    </row>
    <row r="24" spans="2:6" ht="19.5" customHeight="1">
      <c r="B24" s="12" t="s">
        <v>267</v>
      </c>
      <c r="F24" s="12" t="s">
        <v>268</v>
      </c>
    </row>
    <row r="25" spans="2:16" ht="19.5" customHeight="1">
      <c r="B25" s="12" t="s">
        <v>269</v>
      </c>
      <c r="F25" s="12" t="s">
        <v>7</v>
      </c>
      <c r="P25" s="12" t="s">
        <v>270</v>
      </c>
    </row>
    <row r="26" ht="19.5" customHeight="1" thickBot="1"/>
    <row r="27" spans="2:21" ht="19.5" customHeight="1" thickBot="1">
      <c r="B27" s="12" t="s">
        <v>271</v>
      </c>
      <c r="H27" s="476" t="s">
        <v>272</v>
      </c>
      <c r="I27" s="477"/>
      <c r="J27" s="477"/>
      <c r="K27" s="477"/>
      <c r="L27" s="477"/>
      <c r="M27" s="477"/>
      <c r="N27" s="477"/>
      <c r="O27" s="477"/>
      <c r="P27" s="477"/>
      <c r="Q27" s="477"/>
      <c r="R27" s="477"/>
      <c r="S27" s="477"/>
      <c r="T27" s="477"/>
      <c r="U27" s="478"/>
    </row>
    <row r="28" ht="19.5" customHeight="1">
      <c r="O28" s="300"/>
    </row>
    <row r="29" spans="5:24" ht="19.5" customHeight="1" thickBot="1">
      <c r="E29" s="301"/>
      <c r="F29" s="302"/>
      <c r="G29" s="302"/>
      <c r="H29" s="302"/>
      <c r="I29" s="302"/>
      <c r="J29" s="302"/>
      <c r="K29" s="302"/>
      <c r="L29" s="301"/>
      <c r="M29" s="302"/>
      <c r="N29" s="302"/>
      <c r="O29" s="302"/>
      <c r="P29" s="302"/>
      <c r="Q29" s="303"/>
      <c r="R29" s="302"/>
      <c r="S29" s="302"/>
      <c r="T29" s="302"/>
      <c r="U29" s="302"/>
      <c r="V29" s="302"/>
      <c r="W29" s="302"/>
      <c r="X29" s="303"/>
    </row>
    <row r="30" spans="2:27" ht="19.5" customHeight="1">
      <c r="B30" s="479" t="s">
        <v>273</v>
      </c>
      <c r="C30" s="480"/>
      <c r="D30" s="480"/>
      <c r="E30" s="480"/>
      <c r="F30" s="481"/>
      <c r="G30" s="304"/>
      <c r="H30" s="304"/>
      <c r="I30" s="479" t="s">
        <v>274</v>
      </c>
      <c r="J30" s="480"/>
      <c r="K30" s="480"/>
      <c r="L30" s="480"/>
      <c r="M30" s="481"/>
      <c r="N30" s="304"/>
      <c r="O30" s="304"/>
      <c r="P30" s="479" t="s">
        <v>275</v>
      </c>
      <c r="Q30" s="480"/>
      <c r="R30" s="480"/>
      <c r="S30" s="480"/>
      <c r="T30" s="481"/>
      <c r="U30" s="304"/>
      <c r="V30" s="304"/>
      <c r="W30" s="479" t="s">
        <v>276</v>
      </c>
      <c r="X30" s="480"/>
      <c r="Y30" s="480"/>
      <c r="Z30" s="480"/>
      <c r="AA30" s="481"/>
    </row>
    <row r="31" spans="2:27" ht="19.5" customHeight="1" thickBot="1">
      <c r="B31" s="482"/>
      <c r="C31" s="483"/>
      <c r="D31" s="483"/>
      <c r="E31" s="483"/>
      <c r="F31" s="484"/>
      <c r="G31" s="304"/>
      <c r="H31" s="304"/>
      <c r="I31" s="482"/>
      <c r="J31" s="483"/>
      <c r="K31" s="483"/>
      <c r="L31" s="483"/>
      <c r="M31" s="484"/>
      <c r="N31" s="304"/>
      <c r="O31" s="304"/>
      <c r="P31" s="482"/>
      <c r="Q31" s="483"/>
      <c r="R31" s="483"/>
      <c r="S31" s="483"/>
      <c r="T31" s="484"/>
      <c r="U31" s="304"/>
      <c r="V31" s="304"/>
      <c r="W31" s="482"/>
      <c r="X31" s="483"/>
      <c r="Y31" s="483"/>
      <c r="Z31" s="483"/>
      <c r="AA31" s="484"/>
    </row>
    <row r="33" ht="19.5" customHeight="1">
      <c r="A33" s="13" t="s">
        <v>277</v>
      </c>
    </row>
    <row r="38" spans="1:33" ht="19.5" customHeight="1">
      <c r="A38" s="426" t="s">
        <v>278</v>
      </c>
      <c r="B38" s="426"/>
      <c r="C38" s="426"/>
      <c r="D38" s="426"/>
      <c r="E38" s="426"/>
      <c r="F38" s="426"/>
      <c r="G38" s="426"/>
      <c r="H38" s="426"/>
      <c r="I38" s="426"/>
      <c r="J38" s="426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6"/>
      <c r="AD38" s="426"/>
      <c r="AE38" s="426"/>
      <c r="AF38" s="426"/>
      <c r="AG38" s="426"/>
    </row>
    <row r="39" spans="1:2" ht="19.5" customHeight="1">
      <c r="A39" s="13" t="s">
        <v>279</v>
      </c>
      <c r="B39" s="12" t="s">
        <v>280</v>
      </c>
    </row>
    <row r="40" spans="21:26" ht="19.5" customHeight="1" thickBot="1">
      <c r="U40" s="494" t="s">
        <v>281</v>
      </c>
      <c r="V40" s="494"/>
      <c r="W40" s="494"/>
      <c r="X40" s="494"/>
      <c r="Y40" s="494"/>
      <c r="Z40" s="494"/>
    </row>
    <row r="41" spans="2:28" ht="19.5" customHeight="1">
      <c r="B41" s="495"/>
      <c r="C41" s="496"/>
      <c r="D41" s="496"/>
      <c r="E41" s="496"/>
      <c r="F41" s="496"/>
      <c r="G41" s="496"/>
      <c r="H41" s="497"/>
      <c r="I41" s="474" t="s">
        <v>282</v>
      </c>
      <c r="J41" s="474"/>
      <c r="K41" s="474"/>
      <c r="L41" s="474"/>
      <c r="M41" s="474" t="s">
        <v>349</v>
      </c>
      <c r="N41" s="474"/>
      <c r="O41" s="474"/>
      <c r="P41" s="474"/>
      <c r="Q41" s="474" t="s">
        <v>282</v>
      </c>
      <c r="R41" s="474"/>
      <c r="S41" s="474"/>
      <c r="T41" s="474"/>
      <c r="U41" s="474" t="s">
        <v>282</v>
      </c>
      <c r="V41" s="474"/>
      <c r="W41" s="474"/>
      <c r="X41" s="474"/>
      <c r="Y41" s="474" t="s">
        <v>282</v>
      </c>
      <c r="Z41" s="474"/>
      <c r="AA41" s="474"/>
      <c r="AB41" s="475"/>
    </row>
    <row r="42" spans="2:28" ht="19.5" customHeight="1">
      <c r="B42" s="417" t="s">
        <v>283</v>
      </c>
      <c r="C42" s="418"/>
      <c r="D42" s="418"/>
      <c r="E42" s="418"/>
      <c r="F42" s="418"/>
      <c r="G42" s="418"/>
      <c r="H42" s="419"/>
      <c r="I42" s="437"/>
      <c r="J42" s="437"/>
      <c r="K42" s="437"/>
      <c r="L42" s="437"/>
      <c r="M42" s="437"/>
      <c r="N42" s="437"/>
      <c r="O42" s="437"/>
      <c r="P42" s="437"/>
      <c r="Q42" s="437"/>
      <c r="R42" s="437"/>
      <c r="S42" s="437"/>
      <c r="T42" s="437"/>
      <c r="U42" s="437"/>
      <c r="V42" s="437"/>
      <c r="W42" s="437"/>
      <c r="X42" s="437"/>
      <c r="Y42" s="437"/>
      <c r="Z42" s="437"/>
      <c r="AA42" s="437"/>
      <c r="AB42" s="441"/>
    </row>
    <row r="43" spans="2:28" ht="19.5" customHeight="1">
      <c r="B43" s="417" t="s">
        <v>372</v>
      </c>
      <c r="C43" s="418"/>
      <c r="D43" s="418"/>
      <c r="E43" s="418"/>
      <c r="F43" s="418"/>
      <c r="G43" s="418"/>
      <c r="H43" s="419"/>
      <c r="I43" s="437"/>
      <c r="J43" s="437"/>
      <c r="K43" s="437"/>
      <c r="L43" s="437"/>
      <c r="M43" s="437"/>
      <c r="N43" s="437"/>
      <c r="O43" s="437"/>
      <c r="P43" s="437"/>
      <c r="Q43" s="437"/>
      <c r="R43" s="437"/>
      <c r="S43" s="437"/>
      <c r="T43" s="437"/>
      <c r="U43" s="437"/>
      <c r="V43" s="437"/>
      <c r="W43" s="437"/>
      <c r="X43" s="437"/>
      <c r="Y43" s="437"/>
      <c r="Z43" s="437"/>
      <c r="AA43" s="437"/>
      <c r="AB43" s="441"/>
    </row>
    <row r="44" spans="2:28" ht="19.5" customHeight="1">
      <c r="B44" s="417" t="s">
        <v>373</v>
      </c>
      <c r="C44" s="418"/>
      <c r="D44" s="418"/>
      <c r="E44" s="418"/>
      <c r="F44" s="418"/>
      <c r="G44" s="418"/>
      <c r="H44" s="419"/>
      <c r="I44" s="431">
        <f>IF(I42="","",I43/I42)</f>
      </c>
      <c r="J44" s="431"/>
      <c r="K44" s="431"/>
      <c r="L44" s="431"/>
      <c r="M44" s="431">
        <f>IF(M42="","",M43/M42)</f>
      </c>
      <c r="N44" s="431"/>
      <c r="O44" s="431"/>
      <c r="P44" s="431"/>
      <c r="Q44" s="431">
        <f>IF(Q42="","",Q43/Q42)</f>
      </c>
      <c r="R44" s="431"/>
      <c r="S44" s="431"/>
      <c r="T44" s="431"/>
      <c r="U44" s="431">
        <f>IF(U42="","",U43/U42)</f>
      </c>
      <c r="V44" s="431"/>
      <c r="W44" s="431"/>
      <c r="X44" s="431"/>
      <c r="Y44" s="431">
        <f>IF(Y42="","",Y43/Y42)</f>
      </c>
      <c r="Z44" s="431"/>
      <c r="AA44" s="431"/>
      <c r="AB44" s="432"/>
    </row>
    <row r="45" spans="2:28" ht="19.5" customHeight="1">
      <c r="B45" s="417" t="s">
        <v>374</v>
      </c>
      <c r="C45" s="418"/>
      <c r="D45" s="418"/>
      <c r="E45" s="418"/>
      <c r="F45" s="418"/>
      <c r="G45" s="418"/>
      <c r="H45" s="419"/>
      <c r="I45" s="437"/>
      <c r="J45" s="437"/>
      <c r="K45" s="437"/>
      <c r="L45" s="437"/>
      <c r="M45" s="437"/>
      <c r="N45" s="437"/>
      <c r="O45" s="437"/>
      <c r="P45" s="437"/>
      <c r="Q45" s="437"/>
      <c r="R45" s="437"/>
      <c r="S45" s="437"/>
      <c r="T45" s="437"/>
      <c r="U45" s="437"/>
      <c r="V45" s="437"/>
      <c r="W45" s="437"/>
      <c r="X45" s="437"/>
      <c r="Y45" s="437"/>
      <c r="Z45" s="437"/>
      <c r="AA45" s="437"/>
      <c r="AB45" s="441"/>
    </row>
    <row r="46" spans="2:28" ht="19.5" customHeight="1">
      <c r="B46" s="417" t="s">
        <v>284</v>
      </c>
      <c r="C46" s="418"/>
      <c r="D46" s="418"/>
      <c r="E46" s="418"/>
      <c r="F46" s="418"/>
      <c r="G46" s="418"/>
      <c r="H46" s="419"/>
      <c r="I46" s="437"/>
      <c r="J46" s="437"/>
      <c r="K46" s="437"/>
      <c r="L46" s="437"/>
      <c r="M46" s="437"/>
      <c r="N46" s="437"/>
      <c r="O46" s="437"/>
      <c r="P46" s="437"/>
      <c r="Q46" s="437"/>
      <c r="R46" s="437"/>
      <c r="S46" s="437"/>
      <c r="T46" s="437"/>
      <c r="U46" s="437"/>
      <c r="V46" s="437"/>
      <c r="W46" s="437"/>
      <c r="X46" s="437"/>
      <c r="Y46" s="437"/>
      <c r="Z46" s="437"/>
      <c r="AA46" s="437"/>
      <c r="AB46" s="441"/>
    </row>
    <row r="47" spans="2:28" ht="19.5" customHeight="1">
      <c r="B47" s="417" t="s">
        <v>285</v>
      </c>
      <c r="C47" s="418"/>
      <c r="D47" s="418"/>
      <c r="E47" s="418"/>
      <c r="F47" s="418"/>
      <c r="G47" s="418"/>
      <c r="H47" s="419"/>
      <c r="I47" s="437"/>
      <c r="J47" s="437"/>
      <c r="K47" s="437"/>
      <c r="L47" s="437"/>
      <c r="M47" s="437"/>
      <c r="N47" s="437"/>
      <c r="O47" s="437"/>
      <c r="P47" s="437"/>
      <c r="Q47" s="437"/>
      <c r="R47" s="437"/>
      <c r="S47" s="437"/>
      <c r="T47" s="437"/>
      <c r="U47" s="437"/>
      <c r="V47" s="437"/>
      <c r="W47" s="437"/>
      <c r="X47" s="437"/>
      <c r="Y47" s="437"/>
      <c r="Z47" s="437"/>
      <c r="AA47" s="437"/>
      <c r="AB47" s="441"/>
    </row>
    <row r="48" spans="2:28" ht="19.5" customHeight="1">
      <c r="B48" s="417" t="s">
        <v>286</v>
      </c>
      <c r="C48" s="418"/>
      <c r="D48" s="418"/>
      <c r="E48" s="418"/>
      <c r="F48" s="418"/>
      <c r="G48" s="418"/>
      <c r="H48" s="419"/>
      <c r="I48" s="437"/>
      <c r="J48" s="437"/>
      <c r="K48" s="437"/>
      <c r="L48" s="437"/>
      <c r="M48" s="437"/>
      <c r="N48" s="437"/>
      <c r="O48" s="437"/>
      <c r="P48" s="437"/>
      <c r="Q48" s="437"/>
      <c r="R48" s="437"/>
      <c r="S48" s="437"/>
      <c r="T48" s="437"/>
      <c r="U48" s="437"/>
      <c r="V48" s="437"/>
      <c r="W48" s="437"/>
      <c r="X48" s="437"/>
      <c r="Y48" s="437"/>
      <c r="Z48" s="437"/>
      <c r="AA48" s="437"/>
      <c r="AB48" s="441"/>
    </row>
    <row r="49" spans="2:28" ht="19.5" customHeight="1">
      <c r="B49" s="420" t="s">
        <v>366</v>
      </c>
      <c r="C49" s="421"/>
      <c r="D49" s="421"/>
      <c r="E49" s="421"/>
      <c r="F49" s="421"/>
      <c r="G49" s="421"/>
      <c r="H49" s="422"/>
      <c r="I49" s="437"/>
      <c r="J49" s="437"/>
      <c r="K49" s="437"/>
      <c r="L49" s="437"/>
      <c r="M49" s="437"/>
      <c r="N49" s="437"/>
      <c r="O49" s="437"/>
      <c r="P49" s="437"/>
      <c r="Q49" s="437"/>
      <c r="R49" s="437"/>
      <c r="S49" s="437"/>
      <c r="T49" s="437"/>
      <c r="U49" s="437"/>
      <c r="V49" s="437"/>
      <c r="W49" s="437"/>
      <c r="X49" s="437"/>
      <c r="Y49" s="437"/>
      <c r="Z49" s="437"/>
      <c r="AA49" s="437"/>
      <c r="AB49" s="441"/>
    </row>
    <row r="50" spans="2:28" ht="19.5" customHeight="1">
      <c r="B50" s="417" t="s">
        <v>386</v>
      </c>
      <c r="C50" s="418"/>
      <c r="D50" s="418"/>
      <c r="E50" s="418"/>
      <c r="F50" s="418"/>
      <c r="G50" s="418"/>
      <c r="H50" s="419"/>
      <c r="I50" s="437"/>
      <c r="J50" s="437"/>
      <c r="K50" s="437"/>
      <c r="L50" s="437"/>
      <c r="M50" s="437"/>
      <c r="N50" s="437"/>
      <c r="O50" s="437"/>
      <c r="P50" s="437"/>
      <c r="Q50" s="437"/>
      <c r="R50" s="437"/>
      <c r="S50" s="437"/>
      <c r="T50" s="437"/>
      <c r="U50" s="437"/>
      <c r="V50" s="437"/>
      <c r="W50" s="437"/>
      <c r="X50" s="437"/>
      <c r="Y50" s="437"/>
      <c r="Z50" s="437"/>
      <c r="AA50" s="437"/>
      <c r="AB50" s="441"/>
    </row>
    <row r="51" spans="2:28" ht="19.5" customHeight="1">
      <c r="B51" s="417" t="s">
        <v>352</v>
      </c>
      <c r="C51" s="418"/>
      <c r="D51" s="418"/>
      <c r="E51" s="418"/>
      <c r="F51" s="418"/>
      <c r="G51" s="418"/>
      <c r="H51" s="419"/>
      <c r="I51" s="437"/>
      <c r="J51" s="437"/>
      <c r="K51" s="437"/>
      <c r="L51" s="437"/>
      <c r="M51" s="437"/>
      <c r="N51" s="437"/>
      <c r="O51" s="437"/>
      <c r="P51" s="437"/>
      <c r="Q51" s="437"/>
      <c r="R51" s="437"/>
      <c r="S51" s="437"/>
      <c r="T51" s="437"/>
      <c r="U51" s="437"/>
      <c r="V51" s="437"/>
      <c r="W51" s="437"/>
      <c r="X51" s="437"/>
      <c r="Y51" s="437"/>
      <c r="Z51" s="437"/>
      <c r="AA51" s="437"/>
      <c r="AB51" s="441"/>
    </row>
    <row r="52" spans="2:28" ht="19.5" customHeight="1" thickBot="1">
      <c r="B52" s="423" t="s">
        <v>353</v>
      </c>
      <c r="C52" s="424"/>
      <c r="D52" s="424"/>
      <c r="E52" s="424"/>
      <c r="F52" s="424"/>
      <c r="G52" s="424"/>
      <c r="H52" s="425"/>
      <c r="I52" s="453"/>
      <c r="J52" s="453"/>
      <c r="K52" s="453"/>
      <c r="L52" s="453"/>
      <c r="M52" s="453"/>
      <c r="N52" s="453"/>
      <c r="O52" s="453"/>
      <c r="P52" s="453"/>
      <c r="Q52" s="453"/>
      <c r="R52" s="453"/>
      <c r="S52" s="453"/>
      <c r="T52" s="453"/>
      <c r="U52" s="453"/>
      <c r="V52" s="453"/>
      <c r="W52" s="453"/>
      <c r="X52" s="453"/>
      <c r="Y52" s="453"/>
      <c r="Z52" s="453"/>
      <c r="AA52" s="453"/>
      <c r="AB52" s="454"/>
    </row>
    <row r="53" ht="19.5" customHeight="1">
      <c r="B53" s="12" t="s">
        <v>287</v>
      </c>
    </row>
    <row r="58" spans="1:2" ht="19.5" customHeight="1">
      <c r="A58" s="13" t="s">
        <v>226</v>
      </c>
      <c r="B58" s="12" t="s">
        <v>361</v>
      </c>
    </row>
    <row r="59" ht="19.5" customHeight="1">
      <c r="A59" s="12" t="s">
        <v>390</v>
      </c>
    </row>
    <row r="60" ht="19.5" customHeight="1">
      <c r="A60" s="13" t="s">
        <v>388</v>
      </c>
    </row>
    <row r="65" ht="19.5" customHeight="1">
      <c r="A65" s="13" t="s">
        <v>391</v>
      </c>
    </row>
    <row r="71" ht="19.5" customHeight="1">
      <c r="A71" s="13" t="s">
        <v>387</v>
      </c>
    </row>
    <row r="76" spans="1:33" ht="19.5" customHeight="1">
      <c r="A76" s="426" t="s">
        <v>288</v>
      </c>
      <c r="B76" s="426"/>
      <c r="C76" s="426"/>
      <c r="D76" s="426"/>
      <c r="E76" s="426"/>
      <c r="F76" s="426"/>
      <c r="G76" s="426"/>
      <c r="H76" s="426"/>
      <c r="I76" s="426"/>
      <c r="J76" s="426"/>
      <c r="K76" s="426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6"/>
      <c r="X76" s="426"/>
      <c r="Y76" s="426"/>
      <c r="Z76" s="426"/>
      <c r="AA76" s="426"/>
      <c r="AB76" s="426"/>
      <c r="AC76" s="426"/>
      <c r="AD76" s="426"/>
      <c r="AE76" s="426"/>
      <c r="AF76" s="426"/>
      <c r="AG76" s="426"/>
    </row>
    <row r="77" ht="19.5" customHeight="1">
      <c r="A77" s="13" t="s">
        <v>389</v>
      </c>
    </row>
    <row r="83" spans="1:2" ht="19.5" customHeight="1">
      <c r="A83" s="13" t="s">
        <v>289</v>
      </c>
      <c r="B83" s="12" t="s">
        <v>369</v>
      </c>
    </row>
    <row r="84" ht="19.5" customHeight="1">
      <c r="B84" s="305" t="s">
        <v>370</v>
      </c>
    </row>
    <row r="92" spans="1:2" ht="19.5" customHeight="1">
      <c r="A92" s="13" t="s">
        <v>230</v>
      </c>
      <c r="B92" s="12" t="s">
        <v>362</v>
      </c>
    </row>
    <row r="93" spans="2:3" ht="19.5" customHeight="1">
      <c r="B93" s="305" t="s">
        <v>368</v>
      </c>
      <c r="C93" s="305"/>
    </row>
    <row r="94" spans="2:3" ht="19.5" customHeight="1">
      <c r="B94" s="305"/>
      <c r="C94" s="305"/>
    </row>
    <row r="95" spans="2:3" ht="19.5" customHeight="1">
      <c r="B95" s="305"/>
      <c r="C95" s="305"/>
    </row>
    <row r="96" spans="2:3" ht="19.5" customHeight="1">
      <c r="B96" s="305"/>
      <c r="C96" s="305"/>
    </row>
    <row r="97" spans="2:3" ht="19.5" customHeight="1">
      <c r="B97" s="305"/>
      <c r="C97" s="305"/>
    </row>
    <row r="98" spans="2:3" ht="19.5" customHeight="1">
      <c r="B98" s="305"/>
      <c r="C98" s="305"/>
    </row>
    <row r="99" spans="2:3" ht="19.5" customHeight="1">
      <c r="B99" s="305"/>
      <c r="C99" s="305"/>
    </row>
    <row r="100" spans="1:2" ht="19.5" customHeight="1">
      <c r="A100" s="13" t="s">
        <v>290</v>
      </c>
      <c r="B100" s="12" t="s">
        <v>291</v>
      </c>
    </row>
    <row r="101" spans="2:3" ht="19.5" customHeight="1">
      <c r="B101" s="305"/>
      <c r="C101" s="305"/>
    </row>
    <row r="102" ht="19.5" customHeight="1">
      <c r="A102" s="12" t="s">
        <v>292</v>
      </c>
    </row>
    <row r="103" spans="2:3" ht="19.5" customHeight="1">
      <c r="B103" s="305"/>
      <c r="C103" s="305"/>
    </row>
    <row r="104" spans="2:3" ht="19.5" customHeight="1">
      <c r="B104" s="305"/>
      <c r="C104" s="305"/>
    </row>
    <row r="105" spans="2:3" ht="19.5" customHeight="1">
      <c r="B105" s="305"/>
      <c r="C105" s="305"/>
    </row>
    <row r="106" spans="2:3" ht="19.5" customHeight="1">
      <c r="B106" s="305"/>
      <c r="C106" s="305"/>
    </row>
    <row r="107" spans="2:3" ht="19.5" customHeight="1">
      <c r="B107" s="305"/>
      <c r="C107" s="305"/>
    </row>
    <row r="108" spans="2:3" ht="19.5" customHeight="1">
      <c r="B108" s="305"/>
      <c r="C108" s="305"/>
    </row>
    <row r="109" spans="2:3" ht="19.5" customHeight="1">
      <c r="B109" s="305"/>
      <c r="C109" s="305"/>
    </row>
    <row r="110" spans="2:3" ht="19.5" customHeight="1">
      <c r="B110" s="305"/>
      <c r="C110" s="305"/>
    </row>
    <row r="111" spans="2:3" ht="19.5" customHeight="1">
      <c r="B111" s="305"/>
      <c r="C111" s="305"/>
    </row>
    <row r="112" spans="2:3" ht="19.5" customHeight="1">
      <c r="B112" s="305"/>
      <c r="C112" s="305"/>
    </row>
    <row r="113" spans="2:3" ht="19.5" customHeight="1">
      <c r="B113" s="305"/>
      <c r="C113" s="305"/>
    </row>
    <row r="114" spans="1:33" ht="19.5" customHeight="1">
      <c r="A114" s="426" t="s">
        <v>293</v>
      </c>
      <c r="B114" s="426"/>
      <c r="C114" s="426"/>
      <c r="D114" s="426"/>
      <c r="E114" s="426"/>
      <c r="F114" s="426"/>
      <c r="G114" s="426"/>
      <c r="H114" s="426"/>
      <c r="I114" s="426"/>
      <c r="J114" s="426"/>
      <c r="K114" s="426"/>
      <c r="L114" s="426"/>
      <c r="M114" s="426"/>
      <c r="N114" s="426"/>
      <c r="O114" s="426"/>
      <c r="P114" s="426"/>
      <c r="Q114" s="426"/>
      <c r="R114" s="426"/>
      <c r="S114" s="426"/>
      <c r="T114" s="426"/>
      <c r="U114" s="426"/>
      <c r="V114" s="426"/>
      <c r="W114" s="426"/>
      <c r="X114" s="426"/>
      <c r="Y114" s="426"/>
      <c r="Z114" s="426"/>
      <c r="AA114" s="426"/>
      <c r="AB114" s="426"/>
      <c r="AC114" s="426"/>
      <c r="AD114" s="426"/>
      <c r="AE114" s="426"/>
      <c r="AF114" s="426"/>
      <c r="AG114" s="426"/>
    </row>
    <row r="115" spans="1:63" ht="19.5" customHeight="1" thickBot="1">
      <c r="A115" s="13" t="s">
        <v>294</v>
      </c>
      <c r="AJ115" s="306"/>
      <c r="AK115" s="306"/>
      <c r="AL115" s="306"/>
      <c r="AM115" s="306"/>
      <c r="AN115" s="306"/>
      <c r="AO115" s="306"/>
      <c r="AP115" s="306"/>
      <c r="AQ115" s="306"/>
      <c r="AR115" s="306"/>
      <c r="AS115" s="306"/>
      <c r="AT115" s="306"/>
      <c r="AU115" s="306"/>
      <c r="AV115" s="306"/>
      <c r="AW115" s="306"/>
      <c r="AX115" s="306"/>
      <c r="AY115" s="306"/>
      <c r="AZ115" s="306"/>
      <c r="BA115" s="306"/>
      <c r="BB115" s="306"/>
      <c r="BC115" s="306"/>
      <c r="BD115" s="306"/>
      <c r="BE115" s="306"/>
      <c r="BF115" s="306"/>
      <c r="BG115" s="306"/>
      <c r="BH115" s="306"/>
      <c r="BI115" s="306"/>
      <c r="BJ115" s="306"/>
      <c r="BK115" s="306"/>
    </row>
    <row r="116" spans="2:33" ht="19.5" customHeight="1">
      <c r="B116" s="445" t="s">
        <v>295</v>
      </c>
      <c r="C116" s="446"/>
      <c r="D116" s="446"/>
      <c r="E116" s="446"/>
      <c r="F116" s="446"/>
      <c r="G116" s="446"/>
      <c r="H116" s="446"/>
      <c r="I116" s="446"/>
      <c r="J116" s="446"/>
      <c r="K116" s="446"/>
      <c r="L116" s="446"/>
      <c r="M116" s="446"/>
      <c r="N116" s="446"/>
      <c r="O116" s="446"/>
      <c r="P116" s="446"/>
      <c r="Q116" s="446"/>
      <c r="R116" s="446" t="s">
        <v>296</v>
      </c>
      <c r="S116" s="446"/>
      <c r="T116" s="446"/>
      <c r="U116" s="446"/>
      <c r="V116" s="446"/>
      <c r="W116" s="446"/>
      <c r="X116" s="446"/>
      <c r="Y116" s="446"/>
      <c r="Z116" s="446"/>
      <c r="AA116" s="446"/>
      <c r="AB116" s="446"/>
      <c r="AC116" s="446"/>
      <c r="AD116" s="446"/>
      <c r="AE116" s="446"/>
      <c r="AF116" s="446"/>
      <c r="AG116" s="498"/>
    </row>
    <row r="117" spans="2:33" ht="19.5" customHeight="1">
      <c r="B117" s="438"/>
      <c r="C117" s="439"/>
      <c r="D117" s="439"/>
      <c r="E117" s="439"/>
      <c r="F117" s="439"/>
      <c r="G117" s="439"/>
      <c r="H117" s="439"/>
      <c r="I117" s="439"/>
      <c r="J117" s="439"/>
      <c r="K117" s="439"/>
      <c r="L117" s="439"/>
      <c r="M117" s="439"/>
      <c r="N117" s="439"/>
      <c r="O117" s="439"/>
      <c r="P117" s="439"/>
      <c r="Q117" s="439"/>
      <c r="R117" s="439"/>
      <c r="S117" s="439"/>
      <c r="T117" s="439"/>
      <c r="U117" s="439"/>
      <c r="V117" s="439"/>
      <c r="W117" s="439"/>
      <c r="X117" s="439"/>
      <c r="Y117" s="439"/>
      <c r="Z117" s="439"/>
      <c r="AA117" s="439"/>
      <c r="AB117" s="439"/>
      <c r="AC117" s="439"/>
      <c r="AD117" s="439"/>
      <c r="AE117" s="439"/>
      <c r="AF117" s="439"/>
      <c r="AG117" s="440"/>
    </row>
    <row r="118" spans="2:33" ht="19.5" customHeight="1">
      <c r="B118" s="438"/>
      <c r="C118" s="439"/>
      <c r="D118" s="439"/>
      <c r="E118" s="439"/>
      <c r="F118" s="439"/>
      <c r="G118" s="439"/>
      <c r="H118" s="439"/>
      <c r="I118" s="439"/>
      <c r="J118" s="439"/>
      <c r="K118" s="439"/>
      <c r="L118" s="439"/>
      <c r="M118" s="439"/>
      <c r="N118" s="439"/>
      <c r="O118" s="439"/>
      <c r="P118" s="439"/>
      <c r="Q118" s="439"/>
      <c r="R118" s="439"/>
      <c r="S118" s="439"/>
      <c r="T118" s="439"/>
      <c r="U118" s="439"/>
      <c r="V118" s="439"/>
      <c r="W118" s="439"/>
      <c r="X118" s="439"/>
      <c r="Y118" s="439"/>
      <c r="Z118" s="439"/>
      <c r="AA118" s="439"/>
      <c r="AB118" s="439"/>
      <c r="AC118" s="439"/>
      <c r="AD118" s="439"/>
      <c r="AE118" s="439"/>
      <c r="AF118" s="439"/>
      <c r="AG118" s="440"/>
    </row>
    <row r="119" spans="2:33" ht="19.5" customHeight="1">
      <c r="B119" s="438"/>
      <c r="C119" s="439"/>
      <c r="D119" s="439"/>
      <c r="E119" s="439"/>
      <c r="F119" s="439"/>
      <c r="G119" s="439"/>
      <c r="H119" s="439"/>
      <c r="I119" s="439"/>
      <c r="J119" s="439"/>
      <c r="K119" s="439"/>
      <c r="L119" s="439"/>
      <c r="M119" s="439"/>
      <c r="N119" s="439"/>
      <c r="O119" s="439"/>
      <c r="P119" s="439"/>
      <c r="Q119" s="439"/>
      <c r="R119" s="439"/>
      <c r="S119" s="439"/>
      <c r="T119" s="439"/>
      <c r="U119" s="439"/>
      <c r="V119" s="439"/>
      <c r="W119" s="439"/>
      <c r="X119" s="439"/>
      <c r="Y119" s="439"/>
      <c r="Z119" s="439"/>
      <c r="AA119" s="439"/>
      <c r="AB119" s="439"/>
      <c r="AC119" s="439"/>
      <c r="AD119" s="439"/>
      <c r="AE119" s="439"/>
      <c r="AF119" s="439"/>
      <c r="AG119" s="440"/>
    </row>
    <row r="120" spans="2:33" ht="19.5" customHeight="1">
      <c r="B120" s="438"/>
      <c r="C120" s="439"/>
      <c r="D120" s="439"/>
      <c r="E120" s="439"/>
      <c r="F120" s="439"/>
      <c r="G120" s="439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  <c r="T120" s="439"/>
      <c r="U120" s="439"/>
      <c r="V120" s="439"/>
      <c r="W120" s="439"/>
      <c r="X120" s="439"/>
      <c r="Y120" s="439"/>
      <c r="Z120" s="439"/>
      <c r="AA120" s="439"/>
      <c r="AB120" s="439"/>
      <c r="AC120" s="439"/>
      <c r="AD120" s="439"/>
      <c r="AE120" s="439"/>
      <c r="AF120" s="439"/>
      <c r="AG120" s="440"/>
    </row>
    <row r="121" spans="2:33" ht="19.5" customHeight="1">
      <c r="B121" s="438"/>
      <c r="C121" s="439"/>
      <c r="D121" s="439"/>
      <c r="E121" s="439"/>
      <c r="F121" s="439"/>
      <c r="G121" s="439"/>
      <c r="H121" s="439"/>
      <c r="I121" s="439"/>
      <c r="J121" s="439"/>
      <c r="K121" s="439"/>
      <c r="L121" s="439"/>
      <c r="M121" s="439"/>
      <c r="N121" s="439"/>
      <c r="O121" s="439"/>
      <c r="P121" s="439"/>
      <c r="Q121" s="439"/>
      <c r="R121" s="439"/>
      <c r="S121" s="439"/>
      <c r="T121" s="439"/>
      <c r="U121" s="439"/>
      <c r="V121" s="439"/>
      <c r="W121" s="439"/>
      <c r="X121" s="439"/>
      <c r="Y121" s="439"/>
      <c r="Z121" s="439"/>
      <c r="AA121" s="439"/>
      <c r="AB121" s="439"/>
      <c r="AC121" s="439"/>
      <c r="AD121" s="439"/>
      <c r="AE121" s="439"/>
      <c r="AF121" s="439"/>
      <c r="AG121" s="440"/>
    </row>
    <row r="122" spans="2:33" ht="19.5" customHeight="1">
      <c r="B122" s="438"/>
      <c r="C122" s="439"/>
      <c r="D122" s="439"/>
      <c r="E122" s="439"/>
      <c r="F122" s="439"/>
      <c r="G122" s="439"/>
      <c r="H122" s="439"/>
      <c r="I122" s="439"/>
      <c r="J122" s="439"/>
      <c r="K122" s="439"/>
      <c r="L122" s="439"/>
      <c r="M122" s="439"/>
      <c r="N122" s="439"/>
      <c r="O122" s="439"/>
      <c r="P122" s="439"/>
      <c r="Q122" s="439"/>
      <c r="R122" s="439"/>
      <c r="S122" s="439"/>
      <c r="T122" s="439"/>
      <c r="U122" s="439"/>
      <c r="V122" s="439"/>
      <c r="W122" s="439"/>
      <c r="X122" s="439"/>
      <c r="Y122" s="439"/>
      <c r="Z122" s="439"/>
      <c r="AA122" s="439"/>
      <c r="AB122" s="439"/>
      <c r="AC122" s="439"/>
      <c r="AD122" s="439"/>
      <c r="AE122" s="439"/>
      <c r="AF122" s="439"/>
      <c r="AG122" s="440"/>
    </row>
    <row r="123" spans="2:33" ht="19.5" customHeight="1">
      <c r="B123" s="438"/>
      <c r="C123" s="439"/>
      <c r="D123" s="439"/>
      <c r="E123" s="439"/>
      <c r="F123" s="439"/>
      <c r="G123" s="439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  <c r="T123" s="439"/>
      <c r="U123" s="439"/>
      <c r="V123" s="439"/>
      <c r="W123" s="439"/>
      <c r="X123" s="439"/>
      <c r="Y123" s="439"/>
      <c r="Z123" s="439"/>
      <c r="AA123" s="439"/>
      <c r="AB123" s="439"/>
      <c r="AC123" s="439"/>
      <c r="AD123" s="439"/>
      <c r="AE123" s="439"/>
      <c r="AF123" s="439"/>
      <c r="AG123" s="440"/>
    </row>
    <row r="124" spans="2:33" ht="19.5" customHeight="1" thickBot="1">
      <c r="B124" s="499"/>
      <c r="C124" s="500"/>
      <c r="D124" s="500"/>
      <c r="E124" s="500"/>
      <c r="F124" s="500"/>
      <c r="G124" s="500"/>
      <c r="H124" s="500"/>
      <c r="I124" s="500"/>
      <c r="J124" s="500"/>
      <c r="K124" s="500"/>
      <c r="L124" s="500"/>
      <c r="M124" s="500"/>
      <c r="N124" s="500"/>
      <c r="O124" s="500"/>
      <c r="P124" s="500"/>
      <c r="Q124" s="500"/>
      <c r="R124" s="500"/>
      <c r="S124" s="500"/>
      <c r="T124" s="500"/>
      <c r="U124" s="500"/>
      <c r="V124" s="500"/>
      <c r="W124" s="500"/>
      <c r="X124" s="500"/>
      <c r="Y124" s="500"/>
      <c r="Z124" s="500"/>
      <c r="AA124" s="500"/>
      <c r="AB124" s="500"/>
      <c r="AC124" s="500"/>
      <c r="AD124" s="500"/>
      <c r="AE124" s="500"/>
      <c r="AF124" s="500"/>
      <c r="AG124" s="501"/>
    </row>
    <row r="125" spans="2:33" ht="19.5" customHeight="1">
      <c r="B125" s="306"/>
      <c r="C125" s="306"/>
      <c r="D125" s="306"/>
      <c r="E125" s="306"/>
      <c r="F125" s="306"/>
      <c r="G125" s="306"/>
      <c r="H125" s="306"/>
      <c r="I125" s="306"/>
      <c r="J125" s="306"/>
      <c r="K125" s="306"/>
      <c r="L125" s="306"/>
      <c r="M125" s="306"/>
      <c r="N125" s="306"/>
      <c r="O125" s="306"/>
      <c r="P125" s="306"/>
      <c r="Q125" s="306"/>
      <c r="R125" s="306"/>
      <c r="S125" s="306"/>
      <c r="T125" s="306"/>
      <c r="U125" s="306"/>
      <c r="V125" s="306"/>
      <c r="W125" s="306"/>
      <c r="X125" s="306"/>
      <c r="Y125" s="306"/>
      <c r="Z125" s="306"/>
      <c r="AA125" s="306"/>
      <c r="AB125" s="306"/>
      <c r="AC125" s="306"/>
      <c r="AD125" s="306"/>
      <c r="AE125" s="306"/>
      <c r="AF125" s="306"/>
      <c r="AG125" s="306"/>
    </row>
    <row r="126" ht="19.5" customHeight="1" thickBot="1">
      <c r="A126" s="13" t="s">
        <v>297</v>
      </c>
    </row>
    <row r="127" spans="2:33" ht="19.5" customHeight="1">
      <c r="B127" s="502"/>
      <c r="C127" s="503"/>
      <c r="D127" s="503"/>
      <c r="E127" s="503"/>
      <c r="F127" s="504" t="s">
        <v>298</v>
      </c>
      <c r="G127" s="503"/>
      <c r="H127" s="503"/>
      <c r="I127" s="503"/>
      <c r="J127" s="503"/>
      <c r="K127" s="503"/>
      <c r="L127" s="503"/>
      <c r="M127" s="503"/>
      <c r="N127" s="503"/>
      <c r="O127" s="503"/>
      <c r="P127" s="503"/>
      <c r="Q127" s="503"/>
      <c r="R127" s="503"/>
      <c r="S127" s="505"/>
      <c r="T127" s="503" t="s">
        <v>299</v>
      </c>
      <c r="U127" s="503"/>
      <c r="V127" s="503"/>
      <c r="W127" s="503"/>
      <c r="X127" s="503"/>
      <c r="Y127" s="503"/>
      <c r="Z127" s="503"/>
      <c r="AA127" s="503"/>
      <c r="AB127" s="503"/>
      <c r="AC127" s="503"/>
      <c r="AD127" s="503"/>
      <c r="AE127" s="503"/>
      <c r="AF127" s="503"/>
      <c r="AG127" s="506"/>
    </row>
    <row r="128" spans="2:33" ht="19.5" customHeight="1">
      <c r="B128" s="485" t="s">
        <v>13</v>
      </c>
      <c r="C128" s="486"/>
      <c r="D128" s="486"/>
      <c r="E128" s="487"/>
      <c r="F128" s="450"/>
      <c r="G128" s="451"/>
      <c r="H128" s="451"/>
      <c r="I128" s="451"/>
      <c r="J128" s="451"/>
      <c r="K128" s="451"/>
      <c r="L128" s="451"/>
      <c r="M128" s="451"/>
      <c r="N128" s="451"/>
      <c r="O128" s="451"/>
      <c r="P128" s="451"/>
      <c r="Q128" s="451"/>
      <c r="R128" s="451"/>
      <c r="S128" s="452"/>
      <c r="T128" s="451"/>
      <c r="U128" s="451"/>
      <c r="V128" s="451"/>
      <c r="W128" s="451"/>
      <c r="X128" s="451"/>
      <c r="Y128" s="451"/>
      <c r="Z128" s="451"/>
      <c r="AA128" s="451"/>
      <c r="AB128" s="451"/>
      <c r="AC128" s="451"/>
      <c r="AD128" s="451"/>
      <c r="AE128" s="451"/>
      <c r="AF128" s="451"/>
      <c r="AG128" s="458"/>
    </row>
    <row r="129" spans="2:33" ht="19.5" customHeight="1">
      <c r="B129" s="488"/>
      <c r="C129" s="489"/>
      <c r="D129" s="489"/>
      <c r="E129" s="490"/>
      <c r="F129" s="450"/>
      <c r="G129" s="451"/>
      <c r="H129" s="451"/>
      <c r="I129" s="451"/>
      <c r="J129" s="451"/>
      <c r="K129" s="451"/>
      <c r="L129" s="451"/>
      <c r="M129" s="451"/>
      <c r="N129" s="451"/>
      <c r="O129" s="451"/>
      <c r="P129" s="451"/>
      <c r="Q129" s="451"/>
      <c r="R129" s="451"/>
      <c r="S129" s="452"/>
      <c r="T129" s="451"/>
      <c r="U129" s="451"/>
      <c r="V129" s="451"/>
      <c r="W129" s="451"/>
      <c r="X129" s="451"/>
      <c r="Y129" s="451"/>
      <c r="Z129" s="451"/>
      <c r="AA129" s="451"/>
      <c r="AB129" s="451"/>
      <c r="AC129" s="451"/>
      <c r="AD129" s="451"/>
      <c r="AE129" s="451"/>
      <c r="AF129" s="451"/>
      <c r="AG129" s="458"/>
    </row>
    <row r="130" spans="2:33" ht="19.5" customHeight="1">
      <c r="B130" s="488"/>
      <c r="C130" s="489"/>
      <c r="D130" s="489"/>
      <c r="E130" s="490"/>
      <c r="F130" s="450"/>
      <c r="G130" s="451"/>
      <c r="H130" s="451"/>
      <c r="I130" s="451"/>
      <c r="J130" s="451"/>
      <c r="K130" s="451"/>
      <c r="L130" s="451"/>
      <c r="M130" s="451"/>
      <c r="N130" s="451"/>
      <c r="O130" s="451"/>
      <c r="P130" s="451"/>
      <c r="Q130" s="451"/>
      <c r="R130" s="451"/>
      <c r="S130" s="452"/>
      <c r="T130" s="451"/>
      <c r="U130" s="451"/>
      <c r="V130" s="451"/>
      <c r="W130" s="451"/>
      <c r="X130" s="451"/>
      <c r="Y130" s="451"/>
      <c r="Z130" s="451"/>
      <c r="AA130" s="451"/>
      <c r="AB130" s="451"/>
      <c r="AC130" s="451"/>
      <c r="AD130" s="451"/>
      <c r="AE130" s="451"/>
      <c r="AF130" s="451"/>
      <c r="AG130" s="458"/>
    </row>
    <row r="131" spans="2:33" ht="19.5" customHeight="1">
      <c r="B131" s="491"/>
      <c r="C131" s="492"/>
      <c r="D131" s="492"/>
      <c r="E131" s="493"/>
      <c r="F131" s="450"/>
      <c r="G131" s="451"/>
      <c r="H131" s="451"/>
      <c r="I131" s="451"/>
      <c r="J131" s="451"/>
      <c r="K131" s="451"/>
      <c r="L131" s="451"/>
      <c r="M131" s="451"/>
      <c r="N131" s="451"/>
      <c r="O131" s="451"/>
      <c r="P131" s="451"/>
      <c r="Q131" s="451"/>
      <c r="R131" s="451"/>
      <c r="S131" s="452"/>
      <c r="T131" s="451"/>
      <c r="U131" s="451"/>
      <c r="V131" s="451"/>
      <c r="W131" s="451"/>
      <c r="X131" s="451"/>
      <c r="Y131" s="451"/>
      <c r="Z131" s="451"/>
      <c r="AA131" s="451"/>
      <c r="AB131" s="451"/>
      <c r="AC131" s="451"/>
      <c r="AD131" s="451"/>
      <c r="AE131" s="451"/>
      <c r="AF131" s="451"/>
      <c r="AG131" s="458"/>
    </row>
    <row r="132" spans="2:33" ht="19.5" customHeight="1">
      <c r="B132" s="465" t="s">
        <v>300</v>
      </c>
      <c r="C132" s="466"/>
      <c r="D132" s="466"/>
      <c r="E132" s="467"/>
      <c r="F132" s="450"/>
      <c r="G132" s="451"/>
      <c r="H132" s="451"/>
      <c r="I132" s="451"/>
      <c r="J132" s="451"/>
      <c r="K132" s="451"/>
      <c r="L132" s="451"/>
      <c r="M132" s="451"/>
      <c r="N132" s="451"/>
      <c r="O132" s="451"/>
      <c r="P132" s="451"/>
      <c r="Q132" s="451"/>
      <c r="R132" s="451"/>
      <c r="S132" s="452"/>
      <c r="T132" s="451"/>
      <c r="U132" s="451"/>
      <c r="V132" s="451"/>
      <c r="W132" s="451"/>
      <c r="X132" s="451"/>
      <c r="Y132" s="451"/>
      <c r="Z132" s="451"/>
      <c r="AA132" s="451"/>
      <c r="AB132" s="451"/>
      <c r="AC132" s="451"/>
      <c r="AD132" s="451"/>
      <c r="AE132" s="451"/>
      <c r="AF132" s="451"/>
      <c r="AG132" s="458"/>
    </row>
    <row r="133" spans="2:33" ht="19.5" customHeight="1">
      <c r="B133" s="468"/>
      <c r="C133" s="469"/>
      <c r="D133" s="469"/>
      <c r="E133" s="470"/>
      <c r="F133" s="450"/>
      <c r="G133" s="451"/>
      <c r="H133" s="451"/>
      <c r="I133" s="451"/>
      <c r="J133" s="451"/>
      <c r="K133" s="451"/>
      <c r="L133" s="451"/>
      <c r="M133" s="451"/>
      <c r="N133" s="451"/>
      <c r="O133" s="451"/>
      <c r="P133" s="451"/>
      <c r="Q133" s="451"/>
      <c r="R133" s="451"/>
      <c r="S133" s="452"/>
      <c r="T133" s="451"/>
      <c r="U133" s="451"/>
      <c r="V133" s="451"/>
      <c r="W133" s="451"/>
      <c r="X133" s="451"/>
      <c r="Y133" s="451"/>
      <c r="Z133" s="451"/>
      <c r="AA133" s="451"/>
      <c r="AB133" s="451"/>
      <c r="AC133" s="451"/>
      <c r="AD133" s="451"/>
      <c r="AE133" s="451"/>
      <c r="AF133" s="451"/>
      <c r="AG133" s="458"/>
    </row>
    <row r="134" spans="2:33" ht="19.5" customHeight="1">
      <c r="B134" s="468"/>
      <c r="C134" s="469"/>
      <c r="D134" s="469"/>
      <c r="E134" s="470"/>
      <c r="F134" s="450"/>
      <c r="G134" s="451"/>
      <c r="H134" s="451"/>
      <c r="I134" s="451"/>
      <c r="J134" s="451"/>
      <c r="K134" s="451"/>
      <c r="L134" s="451"/>
      <c r="M134" s="451"/>
      <c r="N134" s="451"/>
      <c r="O134" s="451"/>
      <c r="P134" s="451"/>
      <c r="Q134" s="451"/>
      <c r="R134" s="451"/>
      <c r="S134" s="452"/>
      <c r="T134" s="451"/>
      <c r="U134" s="451"/>
      <c r="V134" s="451"/>
      <c r="W134" s="451"/>
      <c r="X134" s="451"/>
      <c r="Y134" s="451"/>
      <c r="Z134" s="451"/>
      <c r="AA134" s="451"/>
      <c r="AB134" s="451"/>
      <c r="AC134" s="451"/>
      <c r="AD134" s="451"/>
      <c r="AE134" s="451"/>
      <c r="AF134" s="451"/>
      <c r="AG134" s="458"/>
    </row>
    <row r="135" spans="2:33" ht="19.5" customHeight="1">
      <c r="B135" s="471"/>
      <c r="C135" s="472"/>
      <c r="D135" s="472"/>
      <c r="E135" s="473"/>
      <c r="F135" s="450"/>
      <c r="G135" s="451"/>
      <c r="H135" s="451"/>
      <c r="I135" s="451"/>
      <c r="J135" s="451"/>
      <c r="K135" s="451"/>
      <c r="L135" s="451"/>
      <c r="M135" s="451"/>
      <c r="N135" s="451"/>
      <c r="O135" s="451"/>
      <c r="P135" s="451"/>
      <c r="Q135" s="451"/>
      <c r="R135" s="451"/>
      <c r="S135" s="452"/>
      <c r="T135" s="451"/>
      <c r="U135" s="451"/>
      <c r="V135" s="451"/>
      <c r="W135" s="451"/>
      <c r="X135" s="451"/>
      <c r="Y135" s="451"/>
      <c r="Z135" s="451"/>
      <c r="AA135" s="451"/>
      <c r="AB135" s="451"/>
      <c r="AC135" s="451"/>
      <c r="AD135" s="451"/>
      <c r="AE135" s="451"/>
      <c r="AF135" s="451"/>
      <c r="AG135" s="458"/>
    </row>
    <row r="136" spans="2:33" ht="19.5" customHeight="1">
      <c r="B136" s="465" t="s">
        <v>301</v>
      </c>
      <c r="C136" s="466"/>
      <c r="D136" s="466"/>
      <c r="E136" s="467"/>
      <c r="F136" s="450"/>
      <c r="G136" s="451"/>
      <c r="H136" s="451"/>
      <c r="I136" s="451"/>
      <c r="J136" s="451"/>
      <c r="K136" s="451"/>
      <c r="L136" s="451"/>
      <c r="M136" s="451"/>
      <c r="N136" s="451"/>
      <c r="O136" s="451"/>
      <c r="P136" s="451"/>
      <c r="Q136" s="451"/>
      <c r="R136" s="451"/>
      <c r="S136" s="452"/>
      <c r="T136" s="451"/>
      <c r="U136" s="451"/>
      <c r="V136" s="451"/>
      <c r="W136" s="451"/>
      <c r="X136" s="451"/>
      <c r="Y136" s="451"/>
      <c r="Z136" s="451"/>
      <c r="AA136" s="451"/>
      <c r="AB136" s="451"/>
      <c r="AC136" s="451"/>
      <c r="AD136" s="451"/>
      <c r="AE136" s="451"/>
      <c r="AF136" s="451"/>
      <c r="AG136" s="458"/>
    </row>
    <row r="137" spans="2:33" ht="19.5" customHeight="1">
      <c r="B137" s="468"/>
      <c r="C137" s="469"/>
      <c r="D137" s="469"/>
      <c r="E137" s="470"/>
      <c r="F137" s="450"/>
      <c r="G137" s="451"/>
      <c r="H137" s="451"/>
      <c r="I137" s="451"/>
      <c r="J137" s="451"/>
      <c r="K137" s="451"/>
      <c r="L137" s="451"/>
      <c r="M137" s="451"/>
      <c r="N137" s="451"/>
      <c r="O137" s="451"/>
      <c r="P137" s="451"/>
      <c r="Q137" s="451"/>
      <c r="R137" s="451"/>
      <c r="S137" s="452"/>
      <c r="T137" s="451"/>
      <c r="U137" s="451"/>
      <c r="V137" s="451"/>
      <c r="W137" s="451"/>
      <c r="X137" s="451"/>
      <c r="Y137" s="451"/>
      <c r="Z137" s="451"/>
      <c r="AA137" s="451"/>
      <c r="AB137" s="451"/>
      <c r="AC137" s="451"/>
      <c r="AD137" s="451"/>
      <c r="AE137" s="451"/>
      <c r="AF137" s="451"/>
      <c r="AG137" s="458"/>
    </row>
    <row r="138" spans="2:33" ht="19.5" customHeight="1">
      <c r="B138" s="468"/>
      <c r="C138" s="469"/>
      <c r="D138" s="469"/>
      <c r="E138" s="470"/>
      <c r="F138" s="450"/>
      <c r="G138" s="451"/>
      <c r="H138" s="451"/>
      <c r="I138" s="451"/>
      <c r="J138" s="451"/>
      <c r="K138" s="451"/>
      <c r="L138" s="451"/>
      <c r="M138" s="451"/>
      <c r="N138" s="451"/>
      <c r="O138" s="451"/>
      <c r="P138" s="451"/>
      <c r="Q138" s="451"/>
      <c r="R138" s="451"/>
      <c r="S138" s="452"/>
      <c r="T138" s="451"/>
      <c r="U138" s="451"/>
      <c r="V138" s="451"/>
      <c r="W138" s="451"/>
      <c r="X138" s="451"/>
      <c r="Y138" s="451"/>
      <c r="Z138" s="451"/>
      <c r="AA138" s="451"/>
      <c r="AB138" s="451"/>
      <c r="AC138" s="451"/>
      <c r="AD138" s="451"/>
      <c r="AE138" s="451"/>
      <c r="AF138" s="451"/>
      <c r="AG138" s="458"/>
    </row>
    <row r="139" spans="2:33" ht="19.5" customHeight="1">
      <c r="B139" s="471"/>
      <c r="C139" s="472"/>
      <c r="D139" s="472"/>
      <c r="E139" s="473"/>
      <c r="F139" s="450"/>
      <c r="G139" s="451"/>
      <c r="H139" s="451"/>
      <c r="I139" s="451"/>
      <c r="J139" s="451"/>
      <c r="K139" s="451"/>
      <c r="L139" s="451"/>
      <c r="M139" s="451"/>
      <c r="N139" s="451"/>
      <c r="O139" s="451"/>
      <c r="P139" s="451"/>
      <c r="Q139" s="451"/>
      <c r="R139" s="451"/>
      <c r="S139" s="452"/>
      <c r="T139" s="451"/>
      <c r="U139" s="451"/>
      <c r="V139" s="451"/>
      <c r="W139" s="451"/>
      <c r="X139" s="451"/>
      <c r="Y139" s="451"/>
      <c r="Z139" s="451"/>
      <c r="AA139" s="451"/>
      <c r="AB139" s="451"/>
      <c r="AC139" s="451"/>
      <c r="AD139" s="451"/>
      <c r="AE139" s="451"/>
      <c r="AF139" s="451"/>
      <c r="AG139" s="458"/>
    </row>
    <row r="140" spans="2:33" ht="19.5" customHeight="1">
      <c r="B140" s="465" t="s">
        <v>302</v>
      </c>
      <c r="C140" s="466"/>
      <c r="D140" s="466"/>
      <c r="E140" s="467"/>
      <c r="F140" s="450"/>
      <c r="G140" s="451"/>
      <c r="H140" s="451"/>
      <c r="I140" s="451"/>
      <c r="J140" s="451"/>
      <c r="K140" s="451"/>
      <c r="L140" s="451"/>
      <c r="M140" s="451"/>
      <c r="N140" s="451"/>
      <c r="O140" s="451"/>
      <c r="P140" s="451"/>
      <c r="Q140" s="451"/>
      <c r="R140" s="451"/>
      <c r="S140" s="452"/>
      <c r="T140" s="451"/>
      <c r="U140" s="451"/>
      <c r="V140" s="451"/>
      <c r="W140" s="451"/>
      <c r="X140" s="451"/>
      <c r="Y140" s="451"/>
      <c r="Z140" s="451"/>
      <c r="AA140" s="451"/>
      <c r="AB140" s="451"/>
      <c r="AC140" s="451"/>
      <c r="AD140" s="451"/>
      <c r="AE140" s="451"/>
      <c r="AF140" s="451"/>
      <c r="AG140" s="458"/>
    </row>
    <row r="141" spans="2:33" ht="19.5" customHeight="1">
      <c r="B141" s="468"/>
      <c r="C141" s="469"/>
      <c r="D141" s="469"/>
      <c r="E141" s="470"/>
      <c r="F141" s="450"/>
      <c r="G141" s="451"/>
      <c r="H141" s="451"/>
      <c r="I141" s="451"/>
      <c r="J141" s="451"/>
      <c r="K141" s="451"/>
      <c r="L141" s="451"/>
      <c r="M141" s="451"/>
      <c r="N141" s="451"/>
      <c r="O141" s="451"/>
      <c r="P141" s="451"/>
      <c r="Q141" s="451"/>
      <c r="R141" s="451"/>
      <c r="S141" s="452"/>
      <c r="T141" s="451"/>
      <c r="U141" s="451"/>
      <c r="V141" s="451"/>
      <c r="W141" s="451"/>
      <c r="X141" s="451"/>
      <c r="Y141" s="451"/>
      <c r="Z141" s="451"/>
      <c r="AA141" s="451"/>
      <c r="AB141" s="451"/>
      <c r="AC141" s="451"/>
      <c r="AD141" s="451"/>
      <c r="AE141" s="451"/>
      <c r="AF141" s="451"/>
      <c r="AG141" s="458"/>
    </row>
    <row r="142" spans="2:33" ht="19.5" customHeight="1">
      <c r="B142" s="468"/>
      <c r="C142" s="469"/>
      <c r="D142" s="469"/>
      <c r="E142" s="470"/>
      <c r="F142" s="450"/>
      <c r="G142" s="451"/>
      <c r="H142" s="451"/>
      <c r="I142" s="451"/>
      <c r="J142" s="451"/>
      <c r="K142" s="451"/>
      <c r="L142" s="451"/>
      <c r="M142" s="451"/>
      <c r="N142" s="451"/>
      <c r="O142" s="451"/>
      <c r="P142" s="451"/>
      <c r="Q142" s="451"/>
      <c r="R142" s="451"/>
      <c r="S142" s="452"/>
      <c r="T142" s="451"/>
      <c r="U142" s="451"/>
      <c r="V142" s="451"/>
      <c r="W142" s="451"/>
      <c r="X142" s="451"/>
      <c r="Y142" s="451"/>
      <c r="Z142" s="451"/>
      <c r="AA142" s="451"/>
      <c r="AB142" s="451"/>
      <c r="AC142" s="451"/>
      <c r="AD142" s="451"/>
      <c r="AE142" s="451"/>
      <c r="AF142" s="451"/>
      <c r="AG142" s="458"/>
    </row>
    <row r="143" spans="2:33" ht="19.5" customHeight="1">
      <c r="B143" s="471"/>
      <c r="C143" s="472"/>
      <c r="D143" s="472"/>
      <c r="E143" s="473"/>
      <c r="F143" s="450"/>
      <c r="G143" s="451"/>
      <c r="H143" s="451"/>
      <c r="I143" s="451"/>
      <c r="J143" s="451"/>
      <c r="K143" s="451"/>
      <c r="L143" s="451"/>
      <c r="M143" s="451"/>
      <c r="N143" s="451"/>
      <c r="O143" s="451"/>
      <c r="P143" s="451"/>
      <c r="Q143" s="451"/>
      <c r="R143" s="451"/>
      <c r="S143" s="452"/>
      <c r="T143" s="451"/>
      <c r="U143" s="451"/>
      <c r="V143" s="451"/>
      <c r="W143" s="451"/>
      <c r="X143" s="451"/>
      <c r="Y143" s="451"/>
      <c r="Z143" s="451"/>
      <c r="AA143" s="451"/>
      <c r="AB143" s="451"/>
      <c r="AC143" s="451"/>
      <c r="AD143" s="451"/>
      <c r="AE143" s="451"/>
      <c r="AF143" s="451"/>
      <c r="AG143" s="458"/>
    </row>
    <row r="144" spans="2:33" ht="19.5" customHeight="1">
      <c r="B144" s="465" t="s">
        <v>303</v>
      </c>
      <c r="C144" s="466"/>
      <c r="D144" s="466"/>
      <c r="E144" s="467"/>
      <c r="F144" s="450"/>
      <c r="G144" s="451"/>
      <c r="H144" s="451"/>
      <c r="I144" s="451"/>
      <c r="J144" s="451"/>
      <c r="K144" s="451"/>
      <c r="L144" s="451"/>
      <c r="M144" s="451"/>
      <c r="N144" s="451"/>
      <c r="O144" s="451"/>
      <c r="P144" s="451"/>
      <c r="Q144" s="451"/>
      <c r="R144" s="451"/>
      <c r="S144" s="452"/>
      <c r="T144" s="451"/>
      <c r="U144" s="451"/>
      <c r="V144" s="451"/>
      <c r="W144" s="451"/>
      <c r="X144" s="451"/>
      <c r="Y144" s="451"/>
      <c r="Z144" s="451"/>
      <c r="AA144" s="451"/>
      <c r="AB144" s="451"/>
      <c r="AC144" s="451"/>
      <c r="AD144" s="451"/>
      <c r="AE144" s="451"/>
      <c r="AF144" s="451"/>
      <c r="AG144" s="458"/>
    </row>
    <row r="145" spans="2:33" ht="19.5" customHeight="1">
      <c r="B145" s="468"/>
      <c r="C145" s="469"/>
      <c r="D145" s="469"/>
      <c r="E145" s="470"/>
      <c r="F145" s="450"/>
      <c r="G145" s="451"/>
      <c r="H145" s="451"/>
      <c r="I145" s="451"/>
      <c r="J145" s="451"/>
      <c r="K145" s="451"/>
      <c r="L145" s="451"/>
      <c r="M145" s="451"/>
      <c r="N145" s="451"/>
      <c r="O145" s="451"/>
      <c r="P145" s="451"/>
      <c r="Q145" s="451"/>
      <c r="R145" s="451"/>
      <c r="S145" s="452"/>
      <c r="T145" s="451"/>
      <c r="U145" s="451"/>
      <c r="V145" s="451"/>
      <c r="W145" s="451"/>
      <c r="X145" s="451"/>
      <c r="Y145" s="451"/>
      <c r="Z145" s="451"/>
      <c r="AA145" s="451"/>
      <c r="AB145" s="451"/>
      <c r="AC145" s="451"/>
      <c r="AD145" s="451"/>
      <c r="AE145" s="451"/>
      <c r="AF145" s="451"/>
      <c r="AG145" s="458"/>
    </row>
    <row r="146" spans="2:33" ht="19.5" customHeight="1">
      <c r="B146" s="468"/>
      <c r="C146" s="469"/>
      <c r="D146" s="469"/>
      <c r="E146" s="470"/>
      <c r="F146" s="450"/>
      <c r="G146" s="451"/>
      <c r="H146" s="451"/>
      <c r="I146" s="451"/>
      <c r="J146" s="451"/>
      <c r="K146" s="451"/>
      <c r="L146" s="451"/>
      <c r="M146" s="451"/>
      <c r="N146" s="451"/>
      <c r="O146" s="451"/>
      <c r="P146" s="451"/>
      <c r="Q146" s="451"/>
      <c r="R146" s="451"/>
      <c r="S146" s="452"/>
      <c r="T146" s="451"/>
      <c r="U146" s="451"/>
      <c r="V146" s="451"/>
      <c r="W146" s="451"/>
      <c r="X146" s="451"/>
      <c r="Y146" s="451"/>
      <c r="Z146" s="451"/>
      <c r="AA146" s="451"/>
      <c r="AB146" s="451"/>
      <c r="AC146" s="451"/>
      <c r="AD146" s="451"/>
      <c r="AE146" s="451"/>
      <c r="AF146" s="451"/>
      <c r="AG146" s="458"/>
    </row>
    <row r="147" spans="2:33" ht="19.5" customHeight="1">
      <c r="B147" s="471"/>
      <c r="C147" s="472"/>
      <c r="D147" s="472"/>
      <c r="E147" s="473"/>
      <c r="F147" s="450"/>
      <c r="G147" s="451"/>
      <c r="H147" s="451"/>
      <c r="I147" s="451"/>
      <c r="J147" s="451"/>
      <c r="K147" s="451"/>
      <c r="L147" s="451"/>
      <c r="M147" s="451"/>
      <c r="N147" s="451"/>
      <c r="O147" s="451"/>
      <c r="P147" s="451"/>
      <c r="Q147" s="451"/>
      <c r="R147" s="451"/>
      <c r="S147" s="452"/>
      <c r="T147" s="451"/>
      <c r="U147" s="451"/>
      <c r="V147" s="451"/>
      <c r="W147" s="451"/>
      <c r="X147" s="451"/>
      <c r="Y147" s="451"/>
      <c r="Z147" s="451"/>
      <c r="AA147" s="451"/>
      <c r="AB147" s="451"/>
      <c r="AC147" s="451"/>
      <c r="AD147" s="451"/>
      <c r="AE147" s="451"/>
      <c r="AF147" s="451"/>
      <c r="AG147" s="458"/>
    </row>
    <row r="148" spans="2:33" ht="19.5" customHeight="1">
      <c r="B148" s="485" t="s">
        <v>304</v>
      </c>
      <c r="C148" s="486"/>
      <c r="D148" s="486"/>
      <c r="E148" s="487"/>
      <c r="F148" s="450"/>
      <c r="G148" s="451"/>
      <c r="H148" s="451"/>
      <c r="I148" s="451"/>
      <c r="J148" s="451"/>
      <c r="K148" s="451"/>
      <c r="L148" s="451"/>
      <c r="M148" s="451"/>
      <c r="N148" s="451"/>
      <c r="O148" s="451"/>
      <c r="P148" s="451"/>
      <c r="Q148" s="451"/>
      <c r="R148" s="451"/>
      <c r="S148" s="452"/>
      <c r="T148" s="451"/>
      <c r="U148" s="451"/>
      <c r="V148" s="451"/>
      <c r="W148" s="451"/>
      <c r="X148" s="451"/>
      <c r="Y148" s="451"/>
      <c r="Z148" s="451"/>
      <c r="AA148" s="451"/>
      <c r="AB148" s="451"/>
      <c r="AC148" s="451"/>
      <c r="AD148" s="451"/>
      <c r="AE148" s="451"/>
      <c r="AF148" s="451"/>
      <c r="AG148" s="458"/>
    </row>
    <row r="149" spans="2:33" ht="19.5" customHeight="1">
      <c r="B149" s="488"/>
      <c r="C149" s="489"/>
      <c r="D149" s="489"/>
      <c r="E149" s="490"/>
      <c r="F149" s="450"/>
      <c r="G149" s="451"/>
      <c r="H149" s="451"/>
      <c r="I149" s="451"/>
      <c r="J149" s="451"/>
      <c r="K149" s="451"/>
      <c r="L149" s="451"/>
      <c r="M149" s="451"/>
      <c r="N149" s="451"/>
      <c r="O149" s="451"/>
      <c r="P149" s="451"/>
      <c r="Q149" s="451"/>
      <c r="R149" s="451"/>
      <c r="S149" s="452"/>
      <c r="T149" s="451"/>
      <c r="U149" s="451"/>
      <c r="V149" s="451"/>
      <c r="W149" s="451"/>
      <c r="X149" s="451"/>
      <c r="Y149" s="451"/>
      <c r="Z149" s="451"/>
      <c r="AA149" s="451"/>
      <c r="AB149" s="451"/>
      <c r="AC149" s="451"/>
      <c r="AD149" s="451"/>
      <c r="AE149" s="451"/>
      <c r="AF149" s="451"/>
      <c r="AG149" s="458"/>
    </row>
    <row r="150" spans="2:33" ht="19.5" customHeight="1">
      <c r="B150" s="488"/>
      <c r="C150" s="489"/>
      <c r="D150" s="489"/>
      <c r="E150" s="490"/>
      <c r="F150" s="450"/>
      <c r="G150" s="451"/>
      <c r="H150" s="451"/>
      <c r="I150" s="451"/>
      <c r="J150" s="451"/>
      <c r="K150" s="451"/>
      <c r="L150" s="451"/>
      <c r="M150" s="451"/>
      <c r="N150" s="451"/>
      <c r="O150" s="451"/>
      <c r="P150" s="451"/>
      <c r="Q150" s="451"/>
      <c r="R150" s="451"/>
      <c r="S150" s="452"/>
      <c r="T150" s="451"/>
      <c r="U150" s="451"/>
      <c r="V150" s="451"/>
      <c r="W150" s="451"/>
      <c r="X150" s="451"/>
      <c r="Y150" s="451"/>
      <c r="Z150" s="451"/>
      <c r="AA150" s="451"/>
      <c r="AB150" s="451"/>
      <c r="AC150" s="451"/>
      <c r="AD150" s="451"/>
      <c r="AE150" s="451"/>
      <c r="AF150" s="451"/>
      <c r="AG150" s="458"/>
    </row>
    <row r="151" spans="2:33" ht="19.5" customHeight="1" thickBot="1">
      <c r="B151" s="482"/>
      <c r="C151" s="483"/>
      <c r="D151" s="483"/>
      <c r="E151" s="507"/>
      <c r="F151" s="508"/>
      <c r="G151" s="509"/>
      <c r="H151" s="509"/>
      <c r="I151" s="509"/>
      <c r="J151" s="509"/>
      <c r="K151" s="509"/>
      <c r="L151" s="509"/>
      <c r="M151" s="509"/>
      <c r="N151" s="509"/>
      <c r="O151" s="509"/>
      <c r="P151" s="509"/>
      <c r="Q151" s="509"/>
      <c r="R151" s="509"/>
      <c r="S151" s="510"/>
      <c r="T151" s="509"/>
      <c r="U151" s="509"/>
      <c r="V151" s="509"/>
      <c r="W151" s="509"/>
      <c r="X151" s="509"/>
      <c r="Y151" s="509"/>
      <c r="Z151" s="509"/>
      <c r="AA151" s="509"/>
      <c r="AB151" s="509"/>
      <c r="AC151" s="509"/>
      <c r="AD151" s="509"/>
      <c r="AE151" s="509"/>
      <c r="AF151" s="509"/>
      <c r="AG151" s="511"/>
    </row>
    <row r="152" spans="1:33" ht="19.5" customHeight="1">
      <c r="A152" s="426" t="s">
        <v>305</v>
      </c>
      <c r="B152" s="426"/>
      <c r="C152" s="426"/>
      <c r="D152" s="426"/>
      <c r="E152" s="426"/>
      <c r="F152" s="426"/>
      <c r="G152" s="426"/>
      <c r="H152" s="426"/>
      <c r="I152" s="426"/>
      <c r="J152" s="426"/>
      <c r="K152" s="426"/>
      <c r="L152" s="426"/>
      <c r="M152" s="426"/>
      <c r="N152" s="426"/>
      <c r="O152" s="426"/>
      <c r="P152" s="426"/>
      <c r="Q152" s="426"/>
      <c r="R152" s="426"/>
      <c r="S152" s="426"/>
      <c r="T152" s="426"/>
      <c r="U152" s="426"/>
      <c r="V152" s="426"/>
      <c r="W152" s="426"/>
      <c r="X152" s="426"/>
      <c r="Y152" s="426"/>
      <c r="Z152" s="426"/>
      <c r="AA152" s="426"/>
      <c r="AB152" s="426"/>
      <c r="AC152" s="426"/>
      <c r="AD152" s="426"/>
      <c r="AE152" s="426"/>
      <c r="AF152" s="426"/>
      <c r="AG152" s="426"/>
    </row>
    <row r="153" spans="1:2" ht="19.5" customHeight="1">
      <c r="A153" s="13" t="s">
        <v>238</v>
      </c>
      <c r="B153" s="12" t="s">
        <v>364</v>
      </c>
    </row>
    <row r="154" ht="19.5" customHeight="1">
      <c r="A154" s="12" t="s">
        <v>306</v>
      </c>
    </row>
    <row r="159" ht="19.5" customHeight="1">
      <c r="A159" s="12" t="s">
        <v>375</v>
      </c>
    </row>
    <row r="160" spans="2:32" ht="19.5" customHeight="1">
      <c r="B160" s="512" t="s">
        <v>307</v>
      </c>
      <c r="C160" s="513"/>
      <c r="D160" s="513"/>
      <c r="E160" s="513"/>
      <c r="F160" s="513"/>
      <c r="G160" s="513"/>
      <c r="H160" s="513"/>
      <c r="I160" s="513"/>
      <c r="J160" s="513"/>
      <c r="K160" s="513"/>
      <c r="L160" s="513"/>
      <c r="M160" s="513"/>
      <c r="N160" s="513"/>
      <c r="O160" s="513"/>
      <c r="P160" s="513"/>
      <c r="Q160" s="513"/>
      <c r="R160" s="513"/>
      <c r="S160" s="513"/>
      <c r="T160" s="513"/>
      <c r="U160" s="513"/>
      <c r="V160" s="513"/>
      <c r="W160" s="513"/>
      <c r="X160" s="513"/>
      <c r="Y160" s="513"/>
      <c r="Z160" s="513"/>
      <c r="AA160" s="514" t="s">
        <v>308</v>
      </c>
      <c r="AB160" s="515"/>
      <c r="AC160" s="516"/>
      <c r="AD160" s="513" t="s">
        <v>309</v>
      </c>
      <c r="AE160" s="513"/>
      <c r="AF160" s="517"/>
    </row>
    <row r="161" spans="2:32" ht="19.5" customHeight="1">
      <c r="B161" s="518"/>
      <c r="C161" s="519"/>
      <c r="D161" s="519"/>
      <c r="E161" s="519"/>
      <c r="F161" s="519"/>
      <c r="G161" s="519"/>
      <c r="H161" s="519"/>
      <c r="I161" s="519"/>
      <c r="J161" s="519"/>
      <c r="K161" s="519"/>
      <c r="L161" s="519"/>
      <c r="M161" s="519"/>
      <c r="N161" s="519"/>
      <c r="O161" s="519"/>
      <c r="P161" s="519"/>
      <c r="Q161" s="519"/>
      <c r="R161" s="519"/>
      <c r="S161" s="519"/>
      <c r="T161" s="519"/>
      <c r="U161" s="519"/>
      <c r="V161" s="519"/>
      <c r="W161" s="519"/>
      <c r="X161" s="519"/>
      <c r="Y161" s="519"/>
      <c r="Z161" s="519"/>
      <c r="AA161" s="518"/>
      <c r="AB161" s="519"/>
      <c r="AC161" s="520"/>
      <c r="AD161" s="519"/>
      <c r="AE161" s="519"/>
      <c r="AF161" s="520"/>
    </row>
    <row r="162" spans="2:32" ht="19.5" customHeight="1">
      <c r="B162" s="518"/>
      <c r="C162" s="519"/>
      <c r="D162" s="519"/>
      <c r="E162" s="519"/>
      <c r="F162" s="519"/>
      <c r="G162" s="519"/>
      <c r="H162" s="519"/>
      <c r="I162" s="519"/>
      <c r="J162" s="519"/>
      <c r="K162" s="519"/>
      <c r="L162" s="519"/>
      <c r="M162" s="519"/>
      <c r="N162" s="519"/>
      <c r="O162" s="519"/>
      <c r="P162" s="519"/>
      <c r="Q162" s="519"/>
      <c r="R162" s="519"/>
      <c r="S162" s="519"/>
      <c r="T162" s="519"/>
      <c r="U162" s="519"/>
      <c r="V162" s="519"/>
      <c r="W162" s="519"/>
      <c r="X162" s="519"/>
      <c r="Y162" s="519"/>
      <c r="Z162" s="519"/>
      <c r="AA162" s="518"/>
      <c r="AB162" s="519"/>
      <c r="AC162" s="520"/>
      <c r="AD162" s="519"/>
      <c r="AE162" s="519"/>
      <c r="AF162" s="520"/>
    </row>
    <row r="163" spans="2:32" ht="19.5" customHeight="1">
      <c r="B163" s="518"/>
      <c r="C163" s="519"/>
      <c r="D163" s="519"/>
      <c r="E163" s="519"/>
      <c r="F163" s="519"/>
      <c r="G163" s="519"/>
      <c r="H163" s="519"/>
      <c r="I163" s="519"/>
      <c r="J163" s="519"/>
      <c r="K163" s="519"/>
      <c r="L163" s="519"/>
      <c r="M163" s="519"/>
      <c r="N163" s="519"/>
      <c r="O163" s="519"/>
      <c r="P163" s="519"/>
      <c r="Q163" s="519"/>
      <c r="R163" s="519"/>
      <c r="S163" s="519"/>
      <c r="T163" s="519"/>
      <c r="U163" s="519"/>
      <c r="V163" s="519"/>
      <c r="W163" s="519"/>
      <c r="X163" s="519"/>
      <c r="Y163" s="519"/>
      <c r="Z163" s="519"/>
      <c r="AA163" s="518"/>
      <c r="AB163" s="519"/>
      <c r="AC163" s="520"/>
      <c r="AD163" s="519"/>
      <c r="AE163" s="519"/>
      <c r="AF163" s="520"/>
    </row>
    <row r="164" spans="2:32" ht="19.5" customHeight="1">
      <c r="B164" s="518"/>
      <c r="C164" s="519"/>
      <c r="D164" s="519"/>
      <c r="E164" s="519"/>
      <c r="F164" s="519"/>
      <c r="G164" s="519"/>
      <c r="H164" s="519"/>
      <c r="I164" s="519"/>
      <c r="J164" s="519"/>
      <c r="K164" s="519"/>
      <c r="L164" s="519"/>
      <c r="M164" s="519"/>
      <c r="N164" s="519"/>
      <c r="O164" s="519"/>
      <c r="P164" s="519"/>
      <c r="Q164" s="519"/>
      <c r="R164" s="519"/>
      <c r="S164" s="519"/>
      <c r="T164" s="519"/>
      <c r="U164" s="519"/>
      <c r="V164" s="519"/>
      <c r="W164" s="519"/>
      <c r="X164" s="519"/>
      <c r="Y164" s="519"/>
      <c r="Z164" s="519"/>
      <c r="AA164" s="518"/>
      <c r="AB164" s="519"/>
      <c r="AC164" s="520"/>
      <c r="AD164" s="519"/>
      <c r="AE164" s="519"/>
      <c r="AF164" s="520"/>
    </row>
    <row r="165" spans="2:32" ht="19.5" customHeight="1">
      <c r="B165" s="521"/>
      <c r="C165" s="522"/>
      <c r="D165" s="522"/>
      <c r="E165" s="522"/>
      <c r="F165" s="522"/>
      <c r="G165" s="522"/>
      <c r="H165" s="522"/>
      <c r="I165" s="522"/>
      <c r="J165" s="522"/>
      <c r="K165" s="522"/>
      <c r="L165" s="522"/>
      <c r="M165" s="522"/>
      <c r="N165" s="522"/>
      <c r="O165" s="522"/>
      <c r="P165" s="522"/>
      <c r="Q165" s="522"/>
      <c r="R165" s="522"/>
      <c r="S165" s="522"/>
      <c r="T165" s="522"/>
      <c r="U165" s="522"/>
      <c r="V165" s="522"/>
      <c r="W165" s="522"/>
      <c r="X165" s="522"/>
      <c r="Y165" s="522"/>
      <c r="Z165" s="522"/>
      <c r="AA165" s="521"/>
      <c r="AB165" s="522"/>
      <c r="AC165" s="523"/>
      <c r="AD165" s="522"/>
      <c r="AE165" s="522"/>
      <c r="AF165" s="523"/>
    </row>
    <row r="166" spans="2:32" ht="19.5" customHeight="1">
      <c r="B166" s="306"/>
      <c r="C166" s="306"/>
      <c r="D166" s="306"/>
      <c r="E166" s="306"/>
      <c r="F166" s="306"/>
      <c r="G166" s="306"/>
      <c r="H166" s="306"/>
      <c r="I166" s="306"/>
      <c r="J166" s="306"/>
      <c r="K166" s="306"/>
      <c r="L166" s="306"/>
      <c r="M166" s="306"/>
      <c r="N166" s="306"/>
      <c r="O166" s="306"/>
      <c r="P166" s="306"/>
      <c r="Q166" s="306"/>
      <c r="R166" s="306"/>
      <c r="S166" s="306"/>
      <c r="T166" s="306"/>
      <c r="U166" s="306"/>
      <c r="V166" s="306"/>
      <c r="W166" s="306"/>
      <c r="X166" s="306"/>
      <c r="Y166" s="306"/>
      <c r="Z166" s="306"/>
      <c r="AA166" s="306"/>
      <c r="AB166" s="306"/>
      <c r="AC166" s="306"/>
      <c r="AD166" s="306"/>
      <c r="AE166" s="306"/>
      <c r="AF166" s="306"/>
    </row>
    <row r="167" ht="19.5" customHeight="1">
      <c r="A167" s="12" t="s">
        <v>376</v>
      </c>
    </row>
    <row r="168" spans="2:32" ht="19.5" customHeight="1">
      <c r="B168" s="512" t="s">
        <v>310</v>
      </c>
      <c r="C168" s="513"/>
      <c r="D168" s="513"/>
      <c r="E168" s="513"/>
      <c r="F168" s="513"/>
      <c r="G168" s="513"/>
      <c r="H168" s="513"/>
      <c r="I168" s="513"/>
      <c r="J168" s="513"/>
      <c r="K168" s="513"/>
      <c r="L168" s="513"/>
      <c r="M168" s="513"/>
      <c r="N168" s="513"/>
      <c r="O168" s="513"/>
      <c r="P168" s="513"/>
      <c r="Q168" s="513"/>
      <c r="R168" s="513"/>
      <c r="S168" s="513"/>
      <c r="T168" s="513"/>
      <c r="U168" s="513"/>
      <c r="V168" s="513"/>
      <c r="W168" s="513"/>
      <c r="X168" s="513"/>
      <c r="Y168" s="513"/>
      <c r="Z168" s="513"/>
      <c r="AA168" s="514" t="s">
        <v>308</v>
      </c>
      <c r="AB168" s="515"/>
      <c r="AC168" s="516"/>
      <c r="AD168" s="513" t="s">
        <v>309</v>
      </c>
      <c r="AE168" s="513"/>
      <c r="AF168" s="517"/>
    </row>
    <row r="169" spans="2:32" ht="19.5" customHeight="1">
      <c r="B169" s="518"/>
      <c r="C169" s="519"/>
      <c r="D169" s="519"/>
      <c r="E169" s="519"/>
      <c r="F169" s="519"/>
      <c r="G169" s="519"/>
      <c r="H169" s="519"/>
      <c r="I169" s="519"/>
      <c r="J169" s="519"/>
      <c r="K169" s="519"/>
      <c r="L169" s="519"/>
      <c r="M169" s="519"/>
      <c r="N169" s="519"/>
      <c r="O169" s="519"/>
      <c r="P169" s="519"/>
      <c r="Q169" s="519"/>
      <c r="R169" s="519"/>
      <c r="S169" s="519"/>
      <c r="T169" s="519"/>
      <c r="U169" s="519"/>
      <c r="V169" s="519"/>
      <c r="W169" s="519"/>
      <c r="X169" s="519"/>
      <c r="Y169" s="519"/>
      <c r="Z169" s="519"/>
      <c r="AA169" s="518"/>
      <c r="AB169" s="519"/>
      <c r="AC169" s="520"/>
      <c r="AD169" s="519"/>
      <c r="AE169" s="519"/>
      <c r="AF169" s="520"/>
    </row>
    <row r="170" spans="2:32" ht="19.5" customHeight="1">
      <c r="B170" s="518"/>
      <c r="C170" s="519"/>
      <c r="D170" s="519"/>
      <c r="E170" s="519"/>
      <c r="F170" s="519"/>
      <c r="G170" s="519"/>
      <c r="H170" s="519"/>
      <c r="I170" s="519"/>
      <c r="J170" s="519"/>
      <c r="K170" s="519"/>
      <c r="L170" s="519"/>
      <c r="M170" s="519"/>
      <c r="N170" s="519"/>
      <c r="O170" s="519"/>
      <c r="P170" s="519"/>
      <c r="Q170" s="519"/>
      <c r="R170" s="519"/>
      <c r="S170" s="519"/>
      <c r="T170" s="519"/>
      <c r="U170" s="519"/>
      <c r="V170" s="519"/>
      <c r="W170" s="519"/>
      <c r="X170" s="519"/>
      <c r="Y170" s="519"/>
      <c r="Z170" s="519"/>
      <c r="AA170" s="518"/>
      <c r="AB170" s="519"/>
      <c r="AC170" s="520"/>
      <c r="AD170" s="519"/>
      <c r="AE170" s="519"/>
      <c r="AF170" s="520"/>
    </row>
    <row r="171" spans="2:32" ht="19.5" customHeight="1">
      <c r="B171" s="518"/>
      <c r="C171" s="519"/>
      <c r="D171" s="519"/>
      <c r="E171" s="519"/>
      <c r="F171" s="519"/>
      <c r="G171" s="519"/>
      <c r="H171" s="519"/>
      <c r="I171" s="519"/>
      <c r="J171" s="519"/>
      <c r="K171" s="519"/>
      <c r="L171" s="519"/>
      <c r="M171" s="519"/>
      <c r="N171" s="519"/>
      <c r="O171" s="519"/>
      <c r="P171" s="519"/>
      <c r="Q171" s="519"/>
      <c r="R171" s="519"/>
      <c r="S171" s="519"/>
      <c r="T171" s="519"/>
      <c r="U171" s="519"/>
      <c r="V171" s="519"/>
      <c r="W171" s="519"/>
      <c r="X171" s="519"/>
      <c r="Y171" s="519"/>
      <c r="Z171" s="519"/>
      <c r="AA171" s="518"/>
      <c r="AB171" s="519"/>
      <c r="AC171" s="520"/>
      <c r="AD171" s="519"/>
      <c r="AE171" s="519"/>
      <c r="AF171" s="520"/>
    </row>
    <row r="172" spans="2:32" ht="19.5" customHeight="1">
      <c r="B172" s="518"/>
      <c r="C172" s="519"/>
      <c r="D172" s="519"/>
      <c r="E172" s="519"/>
      <c r="F172" s="519"/>
      <c r="G172" s="519"/>
      <c r="H172" s="519"/>
      <c r="I172" s="519"/>
      <c r="J172" s="519"/>
      <c r="K172" s="519"/>
      <c r="L172" s="519"/>
      <c r="M172" s="519"/>
      <c r="N172" s="519"/>
      <c r="O172" s="519"/>
      <c r="P172" s="519"/>
      <c r="Q172" s="519"/>
      <c r="R172" s="519"/>
      <c r="S172" s="519"/>
      <c r="T172" s="519"/>
      <c r="U172" s="519"/>
      <c r="V172" s="519"/>
      <c r="W172" s="519"/>
      <c r="X172" s="519"/>
      <c r="Y172" s="519"/>
      <c r="Z172" s="519"/>
      <c r="AA172" s="518"/>
      <c r="AB172" s="519"/>
      <c r="AC172" s="520"/>
      <c r="AD172" s="519"/>
      <c r="AE172" s="519"/>
      <c r="AF172" s="520"/>
    </row>
    <row r="173" spans="2:32" ht="19.5" customHeight="1">
      <c r="B173" s="521"/>
      <c r="C173" s="522"/>
      <c r="D173" s="522"/>
      <c r="E173" s="522"/>
      <c r="F173" s="522"/>
      <c r="G173" s="522"/>
      <c r="H173" s="522"/>
      <c r="I173" s="522"/>
      <c r="J173" s="522"/>
      <c r="K173" s="522"/>
      <c r="L173" s="522"/>
      <c r="M173" s="522"/>
      <c r="N173" s="522"/>
      <c r="O173" s="522"/>
      <c r="P173" s="522"/>
      <c r="Q173" s="522"/>
      <c r="R173" s="522"/>
      <c r="S173" s="522"/>
      <c r="T173" s="522"/>
      <c r="U173" s="522"/>
      <c r="V173" s="522"/>
      <c r="W173" s="522"/>
      <c r="X173" s="522"/>
      <c r="Y173" s="522"/>
      <c r="Z173" s="522"/>
      <c r="AA173" s="521"/>
      <c r="AB173" s="522"/>
      <c r="AC173" s="523"/>
      <c r="AD173" s="522"/>
      <c r="AE173" s="522"/>
      <c r="AF173" s="523"/>
    </row>
    <row r="174" spans="2:32" ht="19.5" customHeight="1">
      <c r="B174" s="306"/>
      <c r="C174" s="306"/>
      <c r="D174" s="306"/>
      <c r="E174" s="306"/>
      <c r="F174" s="306"/>
      <c r="G174" s="306"/>
      <c r="H174" s="306"/>
      <c r="I174" s="306"/>
      <c r="J174" s="306"/>
      <c r="K174" s="306"/>
      <c r="L174" s="306"/>
      <c r="M174" s="306"/>
      <c r="N174" s="306"/>
      <c r="O174" s="306"/>
      <c r="P174" s="306"/>
      <c r="Q174" s="306"/>
      <c r="R174" s="306"/>
      <c r="S174" s="306"/>
      <c r="T174" s="306"/>
      <c r="U174" s="306"/>
      <c r="V174" s="306"/>
      <c r="W174" s="306"/>
      <c r="X174" s="306"/>
      <c r="Y174" s="306"/>
      <c r="Z174" s="306"/>
      <c r="AA174" s="306"/>
      <c r="AB174" s="306"/>
      <c r="AC174" s="306"/>
      <c r="AD174" s="306"/>
      <c r="AE174" s="306"/>
      <c r="AF174" s="306"/>
    </row>
    <row r="175" ht="19.5" customHeight="1">
      <c r="A175" s="12" t="s">
        <v>365</v>
      </c>
    </row>
    <row r="176" spans="2:32" ht="19.5" customHeight="1">
      <c r="B176" s="512" t="s">
        <v>311</v>
      </c>
      <c r="C176" s="513"/>
      <c r="D176" s="513"/>
      <c r="E176" s="513"/>
      <c r="F176" s="513"/>
      <c r="G176" s="513"/>
      <c r="H176" s="513"/>
      <c r="I176" s="513"/>
      <c r="J176" s="513"/>
      <c r="K176" s="513"/>
      <c r="L176" s="513"/>
      <c r="M176" s="513"/>
      <c r="N176" s="513"/>
      <c r="O176" s="513"/>
      <c r="P176" s="513"/>
      <c r="Q176" s="513"/>
      <c r="R176" s="513"/>
      <c r="S176" s="513"/>
      <c r="T176" s="513"/>
      <c r="U176" s="513"/>
      <c r="V176" s="513"/>
      <c r="W176" s="513"/>
      <c r="X176" s="513"/>
      <c r="Y176" s="513"/>
      <c r="Z176" s="513"/>
      <c r="AA176" s="514" t="s">
        <v>308</v>
      </c>
      <c r="AB176" s="515"/>
      <c r="AC176" s="516"/>
      <c r="AD176" s="513" t="s">
        <v>309</v>
      </c>
      <c r="AE176" s="513"/>
      <c r="AF176" s="517"/>
    </row>
    <row r="177" spans="2:32" ht="19.5" customHeight="1">
      <c r="B177" s="518"/>
      <c r="C177" s="519"/>
      <c r="D177" s="519"/>
      <c r="E177" s="519"/>
      <c r="F177" s="519"/>
      <c r="G177" s="519"/>
      <c r="H177" s="519"/>
      <c r="I177" s="519"/>
      <c r="J177" s="519"/>
      <c r="K177" s="519"/>
      <c r="L177" s="519"/>
      <c r="M177" s="519"/>
      <c r="N177" s="519"/>
      <c r="O177" s="519"/>
      <c r="P177" s="519"/>
      <c r="Q177" s="519"/>
      <c r="R177" s="519"/>
      <c r="S177" s="519"/>
      <c r="T177" s="519"/>
      <c r="U177" s="519"/>
      <c r="V177" s="519"/>
      <c r="W177" s="519"/>
      <c r="X177" s="519"/>
      <c r="Y177" s="519"/>
      <c r="Z177" s="519"/>
      <c r="AA177" s="518"/>
      <c r="AB177" s="519"/>
      <c r="AC177" s="520"/>
      <c r="AD177" s="519"/>
      <c r="AE177" s="519"/>
      <c r="AF177" s="520"/>
    </row>
    <row r="178" spans="2:32" ht="19.5" customHeight="1">
      <c r="B178" s="518"/>
      <c r="C178" s="519"/>
      <c r="D178" s="519"/>
      <c r="E178" s="519"/>
      <c r="F178" s="519"/>
      <c r="G178" s="519"/>
      <c r="H178" s="519"/>
      <c r="I178" s="519"/>
      <c r="J178" s="519"/>
      <c r="K178" s="519"/>
      <c r="L178" s="519"/>
      <c r="M178" s="519"/>
      <c r="N178" s="519"/>
      <c r="O178" s="519"/>
      <c r="P178" s="519"/>
      <c r="Q178" s="519"/>
      <c r="R178" s="519"/>
      <c r="S178" s="519"/>
      <c r="T178" s="519"/>
      <c r="U178" s="519"/>
      <c r="V178" s="519"/>
      <c r="W178" s="519"/>
      <c r="X178" s="519"/>
      <c r="Y178" s="519"/>
      <c r="Z178" s="519"/>
      <c r="AA178" s="518"/>
      <c r="AB178" s="519"/>
      <c r="AC178" s="520"/>
      <c r="AD178" s="519"/>
      <c r="AE178" s="519"/>
      <c r="AF178" s="520"/>
    </row>
    <row r="179" spans="2:32" ht="19.5" customHeight="1">
      <c r="B179" s="518"/>
      <c r="C179" s="519"/>
      <c r="D179" s="519"/>
      <c r="E179" s="519"/>
      <c r="F179" s="519"/>
      <c r="G179" s="519"/>
      <c r="H179" s="519"/>
      <c r="I179" s="519"/>
      <c r="J179" s="519"/>
      <c r="K179" s="519"/>
      <c r="L179" s="519"/>
      <c r="M179" s="519"/>
      <c r="N179" s="519"/>
      <c r="O179" s="519"/>
      <c r="P179" s="519"/>
      <c r="Q179" s="519"/>
      <c r="R179" s="519"/>
      <c r="S179" s="519"/>
      <c r="T179" s="519"/>
      <c r="U179" s="519"/>
      <c r="V179" s="519"/>
      <c r="W179" s="519"/>
      <c r="X179" s="519"/>
      <c r="Y179" s="519"/>
      <c r="Z179" s="519"/>
      <c r="AA179" s="518"/>
      <c r="AB179" s="519"/>
      <c r="AC179" s="520"/>
      <c r="AD179" s="519"/>
      <c r="AE179" s="519"/>
      <c r="AF179" s="520"/>
    </row>
    <row r="180" spans="2:32" ht="19.5" customHeight="1">
      <c r="B180" s="518"/>
      <c r="C180" s="519"/>
      <c r="D180" s="519"/>
      <c r="E180" s="519"/>
      <c r="F180" s="519"/>
      <c r="G180" s="519"/>
      <c r="H180" s="519"/>
      <c r="I180" s="519"/>
      <c r="J180" s="519"/>
      <c r="K180" s="519"/>
      <c r="L180" s="519"/>
      <c r="M180" s="519"/>
      <c r="N180" s="519"/>
      <c r="O180" s="519"/>
      <c r="P180" s="519"/>
      <c r="Q180" s="519"/>
      <c r="R180" s="519"/>
      <c r="S180" s="519"/>
      <c r="T180" s="519"/>
      <c r="U180" s="519"/>
      <c r="V180" s="519"/>
      <c r="W180" s="519"/>
      <c r="X180" s="519"/>
      <c r="Y180" s="519"/>
      <c r="Z180" s="519"/>
      <c r="AA180" s="518"/>
      <c r="AB180" s="519"/>
      <c r="AC180" s="520"/>
      <c r="AD180" s="519"/>
      <c r="AE180" s="519"/>
      <c r="AF180" s="520"/>
    </row>
    <row r="181" spans="2:32" ht="19.5" customHeight="1">
      <c r="B181" s="521"/>
      <c r="C181" s="522"/>
      <c r="D181" s="522"/>
      <c r="E181" s="522"/>
      <c r="F181" s="522"/>
      <c r="G181" s="522"/>
      <c r="H181" s="522"/>
      <c r="I181" s="522"/>
      <c r="J181" s="522"/>
      <c r="K181" s="522"/>
      <c r="L181" s="522"/>
      <c r="M181" s="522"/>
      <c r="N181" s="522"/>
      <c r="O181" s="522"/>
      <c r="P181" s="522"/>
      <c r="Q181" s="522"/>
      <c r="R181" s="522"/>
      <c r="S181" s="522"/>
      <c r="T181" s="522"/>
      <c r="U181" s="522"/>
      <c r="V181" s="522"/>
      <c r="W181" s="522"/>
      <c r="X181" s="522"/>
      <c r="Y181" s="522"/>
      <c r="Z181" s="522"/>
      <c r="AA181" s="521"/>
      <c r="AB181" s="522"/>
      <c r="AC181" s="523"/>
      <c r="AD181" s="522"/>
      <c r="AE181" s="522"/>
      <c r="AF181" s="523"/>
    </row>
    <row r="182" spans="2:32" ht="19.5" customHeight="1">
      <c r="B182" s="306"/>
      <c r="C182" s="306"/>
      <c r="D182" s="306"/>
      <c r="E182" s="306"/>
      <c r="F182" s="306"/>
      <c r="G182" s="306"/>
      <c r="H182" s="306"/>
      <c r="I182" s="306"/>
      <c r="J182" s="306"/>
      <c r="K182" s="306"/>
      <c r="L182" s="306"/>
      <c r="M182" s="306"/>
      <c r="N182" s="306"/>
      <c r="O182" s="306"/>
      <c r="P182" s="306"/>
      <c r="Q182" s="306"/>
      <c r="R182" s="306"/>
      <c r="S182" s="306"/>
      <c r="T182" s="306"/>
      <c r="U182" s="306"/>
      <c r="V182" s="306"/>
      <c r="W182" s="306"/>
      <c r="X182" s="306"/>
      <c r="Y182" s="306"/>
      <c r="Z182" s="306"/>
      <c r="AA182" s="306"/>
      <c r="AB182" s="306"/>
      <c r="AC182" s="306"/>
      <c r="AD182" s="306"/>
      <c r="AE182" s="306"/>
      <c r="AF182" s="306"/>
    </row>
    <row r="183" ht="19.5" customHeight="1">
      <c r="A183" s="12" t="s">
        <v>377</v>
      </c>
    </row>
    <row r="184" spans="2:32" ht="19.5" customHeight="1">
      <c r="B184" s="512" t="s">
        <v>312</v>
      </c>
      <c r="C184" s="513"/>
      <c r="D184" s="513"/>
      <c r="E184" s="513"/>
      <c r="F184" s="513"/>
      <c r="G184" s="513"/>
      <c r="H184" s="513"/>
      <c r="I184" s="513"/>
      <c r="J184" s="513"/>
      <c r="K184" s="513"/>
      <c r="L184" s="513"/>
      <c r="M184" s="513"/>
      <c r="N184" s="513"/>
      <c r="O184" s="513"/>
      <c r="P184" s="513"/>
      <c r="Q184" s="513"/>
      <c r="R184" s="513"/>
      <c r="S184" s="513"/>
      <c r="T184" s="513"/>
      <c r="U184" s="513"/>
      <c r="V184" s="513"/>
      <c r="W184" s="513"/>
      <c r="X184" s="513"/>
      <c r="Y184" s="513"/>
      <c r="Z184" s="513"/>
      <c r="AA184" s="514" t="s">
        <v>308</v>
      </c>
      <c r="AB184" s="515"/>
      <c r="AC184" s="516"/>
      <c r="AD184" s="513" t="s">
        <v>309</v>
      </c>
      <c r="AE184" s="513"/>
      <c r="AF184" s="517"/>
    </row>
    <row r="185" spans="2:32" ht="19.5" customHeight="1">
      <c r="B185" s="518"/>
      <c r="C185" s="519"/>
      <c r="D185" s="519"/>
      <c r="E185" s="519"/>
      <c r="F185" s="519"/>
      <c r="G185" s="519"/>
      <c r="H185" s="519"/>
      <c r="I185" s="519"/>
      <c r="J185" s="519"/>
      <c r="K185" s="519"/>
      <c r="L185" s="519"/>
      <c r="M185" s="519"/>
      <c r="N185" s="519"/>
      <c r="O185" s="519"/>
      <c r="P185" s="519"/>
      <c r="Q185" s="519"/>
      <c r="R185" s="519"/>
      <c r="S185" s="519"/>
      <c r="T185" s="519"/>
      <c r="U185" s="519"/>
      <c r="V185" s="519"/>
      <c r="W185" s="519"/>
      <c r="X185" s="519"/>
      <c r="Y185" s="519"/>
      <c r="Z185" s="519"/>
      <c r="AA185" s="518"/>
      <c r="AB185" s="519"/>
      <c r="AC185" s="520"/>
      <c r="AD185" s="519"/>
      <c r="AE185" s="519"/>
      <c r="AF185" s="520"/>
    </row>
    <row r="186" spans="2:32" ht="19.5" customHeight="1">
      <c r="B186" s="518"/>
      <c r="C186" s="519"/>
      <c r="D186" s="519"/>
      <c r="E186" s="519"/>
      <c r="F186" s="519"/>
      <c r="G186" s="519"/>
      <c r="H186" s="519"/>
      <c r="I186" s="519"/>
      <c r="J186" s="519"/>
      <c r="K186" s="519"/>
      <c r="L186" s="519"/>
      <c r="M186" s="519"/>
      <c r="N186" s="519"/>
      <c r="O186" s="519"/>
      <c r="P186" s="519"/>
      <c r="Q186" s="519"/>
      <c r="R186" s="519"/>
      <c r="S186" s="519"/>
      <c r="T186" s="519"/>
      <c r="U186" s="519"/>
      <c r="V186" s="519"/>
      <c r="W186" s="519"/>
      <c r="X186" s="519"/>
      <c r="Y186" s="519"/>
      <c r="Z186" s="519"/>
      <c r="AA186" s="518"/>
      <c r="AB186" s="519"/>
      <c r="AC186" s="520"/>
      <c r="AD186" s="519"/>
      <c r="AE186" s="519"/>
      <c r="AF186" s="520"/>
    </row>
    <row r="187" spans="2:32" ht="19.5" customHeight="1">
      <c r="B187" s="518"/>
      <c r="C187" s="519"/>
      <c r="D187" s="519"/>
      <c r="E187" s="519"/>
      <c r="F187" s="519"/>
      <c r="G187" s="519"/>
      <c r="H187" s="519"/>
      <c r="I187" s="519"/>
      <c r="J187" s="519"/>
      <c r="K187" s="519"/>
      <c r="L187" s="519"/>
      <c r="M187" s="519"/>
      <c r="N187" s="519"/>
      <c r="O187" s="519"/>
      <c r="P187" s="519"/>
      <c r="Q187" s="519"/>
      <c r="R187" s="519"/>
      <c r="S187" s="519"/>
      <c r="T187" s="519"/>
      <c r="U187" s="519"/>
      <c r="V187" s="519"/>
      <c r="W187" s="519"/>
      <c r="X187" s="519"/>
      <c r="Y187" s="519"/>
      <c r="Z187" s="519"/>
      <c r="AA187" s="518"/>
      <c r="AB187" s="519"/>
      <c r="AC187" s="520"/>
      <c r="AD187" s="519"/>
      <c r="AE187" s="519"/>
      <c r="AF187" s="520"/>
    </row>
    <row r="188" spans="2:32" ht="19.5" customHeight="1">
      <c r="B188" s="518"/>
      <c r="C188" s="519"/>
      <c r="D188" s="519"/>
      <c r="E188" s="519"/>
      <c r="F188" s="519"/>
      <c r="G188" s="519"/>
      <c r="H188" s="519"/>
      <c r="I188" s="519"/>
      <c r="J188" s="519"/>
      <c r="K188" s="519"/>
      <c r="L188" s="519"/>
      <c r="M188" s="519"/>
      <c r="N188" s="519"/>
      <c r="O188" s="519"/>
      <c r="P188" s="519"/>
      <c r="Q188" s="519"/>
      <c r="R188" s="519"/>
      <c r="S188" s="519"/>
      <c r="T188" s="519"/>
      <c r="U188" s="519"/>
      <c r="V188" s="519"/>
      <c r="W188" s="519"/>
      <c r="X188" s="519"/>
      <c r="Y188" s="519"/>
      <c r="Z188" s="519"/>
      <c r="AA188" s="518"/>
      <c r="AB188" s="519"/>
      <c r="AC188" s="520"/>
      <c r="AD188" s="519"/>
      <c r="AE188" s="519"/>
      <c r="AF188" s="520"/>
    </row>
    <row r="189" spans="2:32" ht="19.5" customHeight="1">
      <c r="B189" s="521"/>
      <c r="C189" s="522"/>
      <c r="D189" s="522"/>
      <c r="E189" s="522"/>
      <c r="F189" s="522"/>
      <c r="G189" s="522"/>
      <c r="H189" s="522"/>
      <c r="I189" s="522"/>
      <c r="J189" s="522"/>
      <c r="K189" s="522"/>
      <c r="L189" s="522"/>
      <c r="M189" s="522"/>
      <c r="N189" s="522"/>
      <c r="O189" s="522"/>
      <c r="P189" s="522"/>
      <c r="Q189" s="522"/>
      <c r="R189" s="522"/>
      <c r="S189" s="522"/>
      <c r="T189" s="522"/>
      <c r="U189" s="522"/>
      <c r="V189" s="522"/>
      <c r="W189" s="522"/>
      <c r="X189" s="522"/>
      <c r="Y189" s="522"/>
      <c r="Z189" s="522"/>
      <c r="AA189" s="521"/>
      <c r="AB189" s="522"/>
      <c r="AC189" s="523"/>
      <c r="AD189" s="522"/>
      <c r="AE189" s="522"/>
      <c r="AF189" s="523"/>
    </row>
    <row r="190" spans="1:33" ht="19.5" customHeight="1">
      <c r="A190" s="426" t="s">
        <v>313</v>
      </c>
      <c r="B190" s="426"/>
      <c r="C190" s="426"/>
      <c r="D190" s="426"/>
      <c r="E190" s="426"/>
      <c r="F190" s="426"/>
      <c r="G190" s="426"/>
      <c r="H190" s="426"/>
      <c r="I190" s="426"/>
      <c r="J190" s="426"/>
      <c r="K190" s="426"/>
      <c r="L190" s="426"/>
      <c r="M190" s="426"/>
      <c r="N190" s="426"/>
      <c r="O190" s="426"/>
      <c r="P190" s="426"/>
      <c r="Q190" s="426"/>
      <c r="R190" s="426"/>
      <c r="S190" s="426"/>
      <c r="T190" s="426"/>
      <c r="U190" s="426"/>
      <c r="V190" s="426"/>
      <c r="W190" s="426"/>
      <c r="X190" s="426"/>
      <c r="Y190" s="426"/>
      <c r="Z190" s="426"/>
      <c r="AA190" s="426"/>
      <c r="AB190" s="426"/>
      <c r="AC190" s="426"/>
      <c r="AD190" s="426"/>
      <c r="AE190" s="426"/>
      <c r="AF190" s="426"/>
      <c r="AG190" s="426"/>
    </row>
    <row r="191" spans="1:7" ht="19.5" customHeight="1">
      <c r="A191" s="12" t="s">
        <v>314</v>
      </c>
      <c r="G191" s="13"/>
    </row>
    <row r="192" spans="21:30" ht="19.5" customHeight="1" thickBot="1">
      <c r="U192" s="457" t="s">
        <v>8</v>
      </c>
      <c r="V192" s="457"/>
      <c r="W192" s="457"/>
      <c r="X192" s="457"/>
      <c r="Y192" s="457"/>
      <c r="Z192" s="457"/>
      <c r="AA192" s="457"/>
      <c r="AB192" s="457"/>
      <c r="AC192" s="457"/>
      <c r="AD192" s="457"/>
    </row>
    <row r="193" spans="2:30" ht="19.5" customHeight="1">
      <c r="B193" s="445"/>
      <c r="C193" s="446"/>
      <c r="D193" s="446"/>
      <c r="E193" s="446"/>
      <c r="F193" s="446"/>
      <c r="G193" s="447" t="s">
        <v>204</v>
      </c>
      <c r="H193" s="448"/>
      <c r="I193" s="448"/>
      <c r="J193" s="449"/>
      <c r="K193" s="447" t="s">
        <v>205</v>
      </c>
      <c r="L193" s="448"/>
      <c r="M193" s="448"/>
      <c r="N193" s="448"/>
      <c r="O193" s="448"/>
      <c r="P193" s="448"/>
      <c r="Q193" s="448"/>
      <c r="R193" s="448"/>
      <c r="S193" s="448"/>
      <c r="T193" s="448"/>
      <c r="U193" s="448"/>
      <c r="V193" s="448"/>
      <c r="W193" s="448"/>
      <c r="X193" s="448"/>
      <c r="Y193" s="448"/>
      <c r="Z193" s="448"/>
      <c r="AA193" s="448"/>
      <c r="AB193" s="448"/>
      <c r="AC193" s="448"/>
      <c r="AD193" s="459"/>
    </row>
    <row r="194" spans="2:44" ht="19.5" customHeight="1">
      <c r="B194" s="442"/>
      <c r="C194" s="443"/>
      <c r="D194" s="443"/>
      <c r="E194" s="443"/>
      <c r="F194" s="443"/>
      <c r="G194" s="444" t="str">
        <f>'数値計画'!I5</f>
        <v>Ｈ　年　月期</v>
      </c>
      <c r="H194" s="444"/>
      <c r="I194" s="444"/>
      <c r="J194" s="444"/>
      <c r="K194" s="444" t="str">
        <f>'数値計画'!L5</f>
        <v>Ｈ　年　月期</v>
      </c>
      <c r="L194" s="444"/>
      <c r="M194" s="444"/>
      <c r="N194" s="444"/>
      <c r="O194" s="444" t="str">
        <f>'数値計画'!O5</f>
        <v>Ｈ　年　月期</v>
      </c>
      <c r="P194" s="444"/>
      <c r="Q194" s="444"/>
      <c r="R194" s="444"/>
      <c r="S194" s="444" t="str">
        <f>'数値計画'!R5</f>
        <v>Ｈ　年　月期</v>
      </c>
      <c r="T194" s="444"/>
      <c r="U194" s="444"/>
      <c r="V194" s="444"/>
      <c r="W194" s="444" t="str">
        <f>'数値計画'!U5</f>
        <v>Ｈ　年　月期</v>
      </c>
      <c r="X194" s="444"/>
      <c r="Y194" s="444"/>
      <c r="Z194" s="444"/>
      <c r="AA194" s="455" t="str">
        <f>'数値計画'!X5</f>
        <v>Ｈ　年　月期</v>
      </c>
      <c r="AB194" s="444"/>
      <c r="AC194" s="444"/>
      <c r="AD194" s="456"/>
      <c r="AN194" s="307"/>
      <c r="AO194" s="307"/>
      <c r="AP194" s="307"/>
      <c r="AQ194" s="307"/>
      <c r="AR194" s="307"/>
    </row>
    <row r="195" spans="2:44" ht="19.5" customHeight="1">
      <c r="B195" s="435" t="s">
        <v>9</v>
      </c>
      <c r="C195" s="436"/>
      <c r="D195" s="436"/>
      <c r="E195" s="436"/>
      <c r="F195" s="436"/>
      <c r="G195" s="428">
        <f>IF('数値計画'!I7="","",'数値計画'!I7/1000)</f>
      </c>
      <c r="H195" s="428"/>
      <c r="I195" s="428"/>
      <c r="J195" s="428"/>
      <c r="K195" s="428">
        <f>IF('数値計画'!L7="","",'数値計画'!L7/1000)</f>
      </c>
      <c r="L195" s="428"/>
      <c r="M195" s="428"/>
      <c r="N195" s="428"/>
      <c r="O195" s="428">
        <f>IF('数値計画'!O7="","",'数値計画'!O7/1000)</f>
      </c>
      <c r="P195" s="428"/>
      <c r="Q195" s="428"/>
      <c r="R195" s="428"/>
      <c r="S195" s="428">
        <f>IF('数値計画'!R7="","",'数値計画'!R7/1000)</f>
      </c>
      <c r="T195" s="428"/>
      <c r="U195" s="428"/>
      <c r="V195" s="428"/>
      <c r="W195" s="428">
        <f>IF('数値計画'!U7="","",'数値計画'!U7/1000)</f>
      </c>
      <c r="X195" s="428"/>
      <c r="Y195" s="428"/>
      <c r="Z195" s="428"/>
      <c r="AA195" s="427">
        <f>IF('数値計画'!X7="","",'数値計画'!X7/1000)</f>
      </c>
      <c r="AB195" s="428"/>
      <c r="AC195" s="428"/>
      <c r="AD195" s="429"/>
      <c r="AN195" s="307"/>
      <c r="AO195" s="307"/>
      <c r="AP195" s="307"/>
      <c r="AQ195" s="307"/>
      <c r="AR195" s="307"/>
    </row>
    <row r="196" spans="2:44" ht="19.5" customHeight="1">
      <c r="B196" s="435" t="s">
        <v>372</v>
      </c>
      <c r="C196" s="436"/>
      <c r="D196" s="436"/>
      <c r="E196" s="436"/>
      <c r="F196" s="436"/>
      <c r="G196" s="428">
        <f>IF('数値計画'!I7="","",'数値計画'!I12/1000)</f>
      </c>
      <c r="H196" s="428"/>
      <c r="I196" s="428"/>
      <c r="J196" s="428"/>
      <c r="K196" s="428">
        <f>IF('数値計画'!L7="","",'数値計画'!L12/1000)</f>
      </c>
      <c r="L196" s="428"/>
      <c r="M196" s="428"/>
      <c r="N196" s="428"/>
      <c r="O196" s="428">
        <f>IF('数値計画'!O7="","",'数値計画'!O12/1000)</f>
      </c>
      <c r="P196" s="428"/>
      <c r="Q196" s="428"/>
      <c r="R196" s="428"/>
      <c r="S196" s="428">
        <f>IF('数値計画'!R7="","",'数値計画'!R12/1000)</f>
      </c>
      <c r="T196" s="428"/>
      <c r="U196" s="428"/>
      <c r="V196" s="428"/>
      <c r="W196" s="428">
        <f>IF('数値計画'!U7="","",'数値計画'!U12/1000)</f>
      </c>
      <c r="X196" s="428"/>
      <c r="Y196" s="428"/>
      <c r="Z196" s="428"/>
      <c r="AA196" s="427">
        <f>IF('数値計画'!X7="","",'数値計画'!X12/1000)</f>
      </c>
      <c r="AB196" s="428"/>
      <c r="AC196" s="428"/>
      <c r="AD196" s="429"/>
      <c r="AN196" s="307"/>
      <c r="AO196" s="307"/>
      <c r="AP196" s="307"/>
      <c r="AQ196" s="307"/>
      <c r="AR196" s="307"/>
    </row>
    <row r="197" spans="2:30" ht="19.5" customHeight="1">
      <c r="B197" s="435" t="s">
        <v>378</v>
      </c>
      <c r="C197" s="436"/>
      <c r="D197" s="436"/>
      <c r="E197" s="436"/>
      <c r="F197" s="436"/>
      <c r="G197" s="431">
        <f>IF(G196="","",G196/G195)</f>
      </c>
      <c r="H197" s="431"/>
      <c r="I197" s="431"/>
      <c r="J197" s="431"/>
      <c r="K197" s="431">
        <f>IF(K196="","",K196/K195)</f>
      </c>
      <c r="L197" s="431"/>
      <c r="M197" s="431"/>
      <c r="N197" s="431"/>
      <c r="O197" s="431">
        <f>IF(O196="","",O196/O195)</f>
      </c>
      <c r="P197" s="431"/>
      <c r="Q197" s="431"/>
      <c r="R197" s="431"/>
      <c r="S197" s="431">
        <f>IF(S196="","",S196/S195)</f>
      </c>
      <c r="T197" s="431"/>
      <c r="U197" s="431"/>
      <c r="V197" s="431"/>
      <c r="W197" s="431">
        <f>IF(W196="","",W196/W195)</f>
      </c>
      <c r="X197" s="431"/>
      <c r="Y197" s="431"/>
      <c r="Z197" s="431"/>
      <c r="AA197" s="430">
        <f>IF(AA196="","",AA196/AA195)</f>
      </c>
      <c r="AB197" s="431"/>
      <c r="AC197" s="431"/>
      <c r="AD197" s="432"/>
    </row>
    <row r="198" spans="2:30" ht="19.5" customHeight="1">
      <c r="B198" s="435" t="s">
        <v>374</v>
      </c>
      <c r="C198" s="436"/>
      <c r="D198" s="436"/>
      <c r="E198" s="436"/>
      <c r="F198" s="436"/>
      <c r="G198" s="428">
        <f>IF(AND('数値計画'!I13="",'数値計画'!I14="",'数値計画'!I15="",'数値計画'!I16="",'数値計画'!I17="",'数値計画'!I18="",'数値計画'!I19="",'数値計画'!I20="",'数値計画'!I21="",'数値計画'!I22="",'数値計画'!I23="",'数値計画'!I24="",'数値計画'!I25="",'数値計画'!I26="",'数値計画'!I27="",'数値計画'!I28="",'数値計画'!I29="",'数値計画'!I30="",'数値計画'!I32="",'数値計画'!I33="",'数値計画'!I34="",'数値計画'!I35="",'数値計画'!I36="",'数値計画'!I37="",'数値計画'!I38="",'数値計画'!I39="",'数値計画'!I40="",'数値計画'!I41="",'数値計画'!I42=""),"",'数値計画'!I44/1000)</f>
      </c>
      <c r="H198" s="428"/>
      <c r="I198" s="428"/>
      <c r="J198" s="428"/>
      <c r="K198" s="428">
        <f>IF(AND('数値計画'!L13="",'数値計画'!L14="",'数値計画'!L15="",'数値計画'!L16="",'数値計画'!L17="",'数値計画'!L18="",'数値計画'!L19="",'数値計画'!L20="",'数値計画'!L21="",'数値計画'!L22="",'数値計画'!L23="",'数値計画'!L24="",'数値計画'!L25="",'数値計画'!L26="",'数値計画'!L27="",'数値計画'!L28="",'数値計画'!L29="",'数値計画'!L30="",'数値計画'!L32="",'数値計画'!L33="",'数値計画'!L34="",'数値計画'!L35="",'数値計画'!L36="",'数値計画'!L37="",'数値計画'!L38="",'数値計画'!L39="",'数値計画'!L40="",'数値計画'!L41="",'数値計画'!L42=""),"",'数値計画'!L44/1000)</f>
      </c>
      <c r="L198" s="428"/>
      <c r="M198" s="428"/>
      <c r="N198" s="428"/>
      <c r="O198" s="428">
        <f>IF(AND('数値計画'!O13="",'数値計画'!O14="",'数値計画'!O15="",'数値計画'!O16="",'数値計画'!O17="",'数値計画'!O18="",'数値計画'!O19="",'数値計画'!O20="",'数値計画'!O21="",'数値計画'!O22="",'数値計画'!O23="",'数値計画'!O24="",'数値計画'!O25="",'数値計画'!O26="",'数値計画'!O27="",'数値計画'!O28="",'数値計画'!O29="",'数値計画'!O30="",'数値計画'!O32="",'数値計画'!O33="",'数値計画'!O34="",'数値計画'!O35="",'数値計画'!O36="",'数値計画'!O37="",'数値計画'!O38="",'数値計画'!O39="",'数値計画'!O40="",'数値計画'!O41="",'数値計画'!O42=""),"",'数値計画'!O44/1000)</f>
      </c>
      <c r="P198" s="428"/>
      <c r="Q198" s="428"/>
      <c r="R198" s="428"/>
      <c r="S198" s="428">
        <f>IF(AND('数値計画'!R13="",'数値計画'!R14="",'数値計画'!R15="",'数値計画'!R16="",'数値計画'!R17="",'数値計画'!R18="",'数値計画'!R19="",'数値計画'!R20="",'数値計画'!R21="",'数値計画'!R22="",'数値計画'!R23="",'数値計画'!R24="",'数値計画'!R25="",'数値計画'!R26="",'数値計画'!R27="",'数値計画'!R28="",'数値計画'!R29="",'数値計画'!R30="",'数値計画'!R32="",'数値計画'!R33="",'数値計画'!R34="",'数値計画'!R35="",'数値計画'!R36="",'数値計画'!R37="",'数値計画'!R38="",'数値計画'!R39="",'数値計画'!R40="",'数値計画'!R41="",'数値計画'!R42=""),"",'数値計画'!R44/1000)</f>
      </c>
      <c r="T198" s="428"/>
      <c r="U198" s="428"/>
      <c r="V198" s="428"/>
      <c r="W198" s="428">
        <f>IF(AND('数値計画'!U13="",'数値計画'!U14="",'数値計画'!U15="",'数値計画'!U16="",'数値計画'!U17="",'数値計画'!U18="",'数値計画'!U19="",'数値計画'!U20="",'数値計画'!U21="",'数値計画'!U22="",'数値計画'!U23="",'数値計画'!U24="",'数値計画'!U25="",'数値計画'!U26="",'数値計画'!U27="",'数値計画'!U28="",'数値計画'!U29="",'数値計画'!U30="",'数値計画'!U32="",'数値計画'!U33="",'数値計画'!U34="",'数値計画'!U35="",'数値計画'!U36="",'数値計画'!U37="",'数値計画'!U38="",'数値計画'!U39="",'数値計画'!U40="",'数値計画'!U41="",'数値計画'!U42=""),"",'数値計画'!U44/1000)</f>
      </c>
      <c r="X198" s="428"/>
      <c r="Y198" s="428"/>
      <c r="Z198" s="428"/>
      <c r="AA198" s="427">
        <f>IF(AND('数値計画'!X13="",'数値計画'!X14="",'数値計画'!X15="",'数値計画'!X16="",'数値計画'!X17="",'数値計画'!X18="",'数値計画'!X19="",'数値計画'!X20="",'数値計画'!X21="",'数値計画'!X22="",'数値計画'!X23="",'数値計画'!X24="",'数値計画'!X25="",'数値計画'!X26="",'数値計画'!X27="",'数値計画'!X28="",'数値計画'!X29="",'数値計画'!X30="",'数値計画'!X32="",'数値計画'!X33="",'数値計画'!X34="",'数値計画'!X35="",'数値計画'!X36="",'数値計画'!X37="",'数値計画'!X38="",'数値計画'!X39="",'数値計画'!X40="",'数値計画'!X41="",'数値計画'!X42=""),"",'数値計画'!X44/1000)</f>
      </c>
      <c r="AB198" s="428"/>
      <c r="AC198" s="428"/>
      <c r="AD198" s="429"/>
    </row>
    <row r="199" spans="2:30" ht="19.5" customHeight="1">
      <c r="B199" s="435" t="s">
        <v>10</v>
      </c>
      <c r="C199" s="436"/>
      <c r="D199" s="436"/>
      <c r="E199" s="436"/>
      <c r="F199" s="436"/>
      <c r="G199" s="428">
        <f>IF(AND('計画内容'!G196="",G198=""),"",'数値計画'!I45/1000)</f>
      </c>
      <c r="H199" s="428"/>
      <c r="I199" s="428"/>
      <c r="J199" s="428"/>
      <c r="K199" s="428">
        <f>IF(AND(K196="",K198=""),"",'数値計画'!L45/1000)</f>
      </c>
      <c r="L199" s="428"/>
      <c r="M199" s="428"/>
      <c r="N199" s="428"/>
      <c r="O199" s="428">
        <f>IF(AND('計画内容'!O196="",'計画内容'!O198=""),"",'数値計画'!O45/1000)</f>
      </c>
      <c r="P199" s="428"/>
      <c r="Q199" s="428"/>
      <c r="R199" s="428"/>
      <c r="S199" s="428">
        <f>IF(AND(S196="",S198=""),"",'数値計画'!R45/1000)</f>
      </c>
      <c r="T199" s="428"/>
      <c r="U199" s="428"/>
      <c r="V199" s="428"/>
      <c r="W199" s="428">
        <f>IF(AND(W196="",W198=""),"",'数値計画'!U45/1000)</f>
      </c>
      <c r="X199" s="428"/>
      <c r="Y199" s="428"/>
      <c r="Z199" s="428"/>
      <c r="AA199" s="427">
        <f>IF(AND(AA196="",AA198=""),"",'数値計画'!X45/1000)</f>
      </c>
      <c r="AB199" s="428"/>
      <c r="AC199" s="428"/>
      <c r="AD199" s="429"/>
    </row>
    <row r="200" spans="2:30" ht="19.5" customHeight="1">
      <c r="B200" s="435" t="s">
        <v>11</v>
      </c>
      <c r="C200" s="436"/>
      <c r="D200" s="436"/>
      <c r="E200" s="436"/>
      <c r="F200" s="436"/>
      <c r="G200" s="433">
        <f>IF(G195="","",'数値計画'!I57/1000)</f>
      </c>
      <c r="H200" s="433"/>
      <c r="I200" s="433"/>
      <c r="J200" s="433"/>
      <c r="K200" s="433">
        <f>IF(K195="","",'数値計画'!L57/1000)</f>
      </c>
      <c r="L200" s="433"/>
      <c r="M200" s="433"/>
      <c r="N200" s="433"/>
      <c r="O200" s="433">
        <f>IF(O195="","",'数値計画'!O57/1000)</f>
      </c>
      <c r="P200" s="433"/>
      <c r="Q200" s="433"/>
      <c r="R200" s="433"/>
      <c r="S200" s="433">
        <f>IF(S195="","",'数値計画'!R57/1000)</f>
      </c>
      <c r="T200" s="433"/>
      <c r="U200" s="433"/>
      <c r="V200" s="433"/>
      <c r="W200" s="433">
        <f>IF(W195="","",'数値計画'!U57/1000)</f>
      </c>
      <c r="X200" s="433"/>
      <c r="Y200" s="433"/>
      <c r="Z200" s="433"/>
      <c r="AA200" s="433">
        <f>IF(AA195="","",'数値計画'!X57/1000)</f>
      </c>
      <c r="AB200" s="433"/>
      <c r="AC200" s="433"/>
      <c r="AD200" s="434"/>
    </row>
    <row r="201" spans="2:30" ht="19.5" customHeight="1">
      <c r="B201" s="435" t="s">
        <v>12</v>
      </c>
      <c r="C201" s="436"/>
      <c r="D201" s="436"/>
      <c r="E201" s="436"/>
      <c r="F201" s="436"/>
      <c r="G201" s="433">
        <f>IF(G195="","",'数値計画'!I69/1000)</f>
      </c>
      <c r="H201" s="433"/>
      <c r="I201" s="433"/>
      <c r="J201" s="433"/>
      <c r="K201" s="433">
        <f>IF(K195="","",'数値計画'!L69/1000)</f>
      </c>
      <c r="L201" s="433"/>
      <c r="M201" s="433"/>
      <c r="N201" s="433"/>
      <c r="O201" s="433">
        <f>IF(O195="","",'数値計画'!O69/1000)</f>
      </c>
      <c r="P201" s="433"/>
      <c r="Q201" s="433"/>
      <c r="R201" s="433"/>
      <c r="S201" s="433">
        <f>IF(S195="","",'数値計画'!R69/1000)</f>
      </c>
      <c r="T201" s="433"/>
      <c r="U201" s="433"/>
      <c r="V201" s="433"/>
      <c r="W201" s="433">
        <f>IF(W195="","",'数値計画'!U69/1000)</f>
      </c>
      <c r="X201" s="433"/>
      <c r="Y201" s="433"/>
      <c r="Z201" s="433"/>
      <c r="AA201" s="433">
        <f>IF(AA195="","",'数値計画'!X69/1000)</f>
      </c>
      <c r="AB201" s="433"/>
      <c r="AC201" s="433"/>
      <c r="AD201" s="434"/>
    </row>
    <row r="202" spans="2:30" ht="19.5" customHeight="1">
      <c r="B202" s="420" t="s">
        <v>366</v>
      </c>
      <c r="C202" s="421"/>
      <c r="D202" s="421"/>
      <c r="E202" s="421"/>
      <c r="F202" s="422"/>
      <c r="G202" s="428">
        <f>IF(AND('数値計画'!I30="",'数値計画'!I31="",'数値計画'!I64="",'数値計画'!I91="",'数値計画'!I7=""),"",('数値計画'!I91+'数値計画'!I30+'数値計画'!I31+'数値計画'!I64)/1000+'数値計画'!I69/1000)</f>
      </c>
      <c r="H202" s="428"/>
      <c r="I202" s="428"/>
      <c r="J202" s="428"/>
      <c r="K202" s="428">
        <f>IF(AND('数値計画'!L30="",'数値計画'!L31="",'数値計画'!L64="",'数値計画'!L91="",'数値計画'!L7=""),"",('数値計画'!L91+'数値計画'!L30+'数値計画'!L31+'数値計画'!L64)/1000+'数値計画'!L69/1000)</f>
      </c>
      <c r="L202" s="428"/>
      <c r="M202" s="428"/>
      <c r="N202" s="428"/>
      <c r="O202" s="428">
        <f>IF(AND('数値計画'!O30="",'数値計画'!O31="",'数値計画'!O64="",'数値計画'!O91="",'数値計画'!O7=""),"",('数値計画'!O91+'数値計画'!O30+'数値計画'!O31+'数値計画'!O64)/1000+'数値計画'!O69/1000)</f>
      </c>
      <c r="P202" s="428"/>
      <c r="Q202" s="428"/>
      <c r="R202" s="428"/>
      <c r="S202" s="428">
        <f>IF(AND('数値計画'!R30="",'数値計画'!R31="",'数値計画'!R64="",'数値計画'!R91="",'数値計画'!R7=""),"",('数値計画'!R91+'数値計画'!R30+'数値計画'!R31+'数値計画'!R64)/1000+'数値計画'!R69/1000)</f>
      </c>
      <c r="T202" s="428"/>
      <c r="U202" s="428"/>
      <c r="V202" s="428"/>
      <c r="W202" s="428">
        <f>IF(AND('数値計画'!U30="",'数値計画'!U31="",'数値計画'!U64="",'数値計画'!U91="",'数値計画'!U7=""),"",('数値計画'!U91+'数値計画'!U30+'数値計画'!U31+'数値計画'!U64)/1000+'数値計画'!U69/1000)</f>
      </c>
      <c r="X202" s="428"/>
      <c r="Y202" s="428"/>
      <c r="Z202" s="428"/>
      <c r="AA202" s="428">
        <f>IF(AND('数値計画'!X30="",'数値計画'!X31="",'数値計画'!X64="",'数値計画'!X91="",'数値計画'!X7=""),"",('数値計画'!X91+'数値計画'!X30+'数値計画'!X31+'数値計画'!X64)/1000+'数値計画'!X69/1000)</f>
      </c>
      <c r="AB202" s="428"/>
      <c r="AC202" s="428"/>
      <c r="AD202" s="429"/>
    </row>
    <row r="203" spans="2:30" ht="19.5" customHeight="1">
      <c r="B203" s="435" t="s">
        <v>198</v>
      </c>
      <c r="C203" s="436"/>
      <c r="D203" s="436"/>
      <c r="E203" s="436"/>
      <c r="F203" s="436"/>
      <c r="G203" s="428">
        <f>IF(AND('数値計画'!I162="",'数値計画'!I169="",'数値計画'!I170=""),"",'数値計画'!I183/1000)</f>
      </c>
      <c r="H203" s="428"/>
      <c r="I203" s="428"/>
      <c r="J203" s="428"/>
      <c r="K203" s="428">
        <f>IF(AND('数値計画'!L162="",'数値計画'!L169="",'数値計画'!L170=""),"",'数値計画'!L183/1000)</f>
      </c>
      <c r="L203" s="428"/>
      <c r="M203" s="428"/>
      <c r="N203" s="428"/>
      <c r="O203" s="428">
        <f>IF(AND('数値計画'!O162="",'数値計画'!O169="",'数値計画'!O170=""),"",'数値計画'!O183/1000)</f>
      </c>
      <c r="P203" s="428"/>
      <c r="Q203" s="428"/>
      <c r="R203" s="428"/>
      <c r="S203" s="428">
        <f>IF(AND('数値計画'!R162="",'数値計画'!R169="",'数値計画'!R170=""),"",'数値計画'!R183/1000)</f>
      </c>
      <c r="T203" s="428"/>
      <c r="U203" s="428"/>
      <c r="V203" s="428"/>
      <c r="W203" s="428">
        <f>IF(AND('数値計画'!U162="",'数値計画'!U169="",'数値計画'!U170=""),"",'数値計画'!U183/1000)</f>
      </c>
      <c r="X203" s="428"/>
      <c r="Y203" s="428"/>
      <c r="Z203" s="428"/>
      <c r="AA203" s="427">
        <f>IF(AND('数値計画'!X162="",'数値計画'!X169="",'数値計画'!X170=""),"",'数値計画'!X183/1000)</f>
      </c>
      <c r="AB203" s="428"/>
      <c r="AC203" s="428"/>
      <c r="AD203" s="429"/>
    </row>
    <row r="204" spans="2:30" ht="19.5" customHeight="1">
      <c r="B204" s="435" t="s">
        <v>352</v>
      </c>
      <c r="C204" s="436"/>
      <c r="D204" s="436"/>
      <c r="E204" s="436"/>
      <c r="F204" s="436"/>
      <c r="G204" s="428">
        <f>IF(AND('数値計画'!I175="",'数値計画'!I176=""),"",('数値計画'!I175+'数値計画'!I176)/1000)</f>
      </c>
      <c r="H204" s="428"/>
      <c r="I204" s="428"/>
      <c r="J204" s="428"/>
      <c r="K204" s="428">
        <f>IF(AND('数値計画'!L175="",'数値計画'!L176=""),"",('数値計画'!L175+'数値計画'!L176)/1000)</f>
      </c>
      <c r="L204" s="428"/>
      <c r="M204" s="428"/>
      <c r="N204" s="428"/>
      <c r="O204" s="428">
        <f>IF(AND('数値計画'!O175="",'数値計画'!O176=""),"",('数値計画'!O175+'数値計画'!O176)/1000)</f>
      </c>
      <c r="P204" s="428"/>
      <c r="Q204" s="428"/>
      <c r="R204" s="428"/>
      <c r="S204" s="428">
        <f>IF(AND('数値計画'!R175="",'数値計画'!R176=""),"",('数値計画'!R175+'数値計画'!R176)/1000)</f>
      </c>
      <c r="T204" s="428"/>
      <c r="U204" s="428"/>
      <c r="V204" s="428"/>
      <c r="W204" s="428">
        <f>IF(AND('数値計画'!U175="",'数値計画'!U176=""),"",('数値計画'!U175+'数値計画'!U176)/1000)</f>
      </c>
      <c r="X204" s="428"/>
      <c r="Y204" s="428"/>
      <c r="Z204" s="428"/>
      <c r="AA204" s="427">
        <f>IF(AND('数値計画'!X175="",'数値計画'!X176=""),"",('数値計画'!X175+'数値計画'!X176)/1000)</f>
      </c>
      <c r="AB204" s="428"/>
      <c r="AC204" s="428"/>
      <c r="AD204" s="429"/>
    </row>
    <row r="205" spans="2:30" ht="19.5" customHeight="1" thickBot="1">
      <c r="B205" s="463" t="s">
        <v>353</v>
      </c>
      <c r="C205" s="464"/>
      <c r="D205" s="464"/>
      <c r="E205" s="464"/>
      <c r="F205" s="464"/>
      <c r="G205" s="460">
        <f>IF('数値計画'!I182="","",'数値計画'!I182/1000)</f>
      </c>
      <c r="H205" s="460"/>
      <c r="I205" s="460"/>
      <c r="J205" s="460"/>
      <c r="K205" s="460">
        <f>IF('数値計画'!L182="","",'数値計画'!L182/1000)</f>
      </c>
      <c r="L205" s="460"/>
      <c r="M205" s="460"/>
      <c r="N205" s="460"/>
      <c r="O205" s="460">
        <f>IF('数値計画'!O182="","",'数値計画'!O182/1000)</f>
      </c>
      <c r="P205" s="460"/>
      <c r="Q205" s="460"/>
      <c r="R205" s="460"/>
      <c r="S205" s="460">
        <f>IF('数値計画'!R182="","",'数値計画'!R182/1000)</f>
      </c>
      <c r="T205" s="460"/>
      <c r="U205" s="460"/>
      <c r="V205" s="460"/>
      <c r="W205" s="460">
        <f>IF('数値計画'!U182="","",'数値計画'!U182/1000)</f>
      </c>
      <c r="X205" s="460"/>
      <c r="Y205" s="460"/>
      <c r="Z205" s="460"/>
      <c r="AA205" s="461">
        <f>IF('数値計画'!X182="","",'数値計画'!X182/1000)</f>
      </c>
      <c r="AB205" s="460"/>
      <c r="AC205" s="460"/>
      <c r="AD205" s="462"/>
    </row>
    <row r="208" spans="1:2" ht="19.5" customHeight="1">
      <c r="A208" s="13" t="s">
        <v>315</v>
      </c>
      <c r="B208" s="12" t="s">
        <v>242</v>
      </c>
    </row>
    <row r="209" ht="19.5" customHeight="1">
      <c r="B209" s="305" t="s">
        <v>367</v>
      </c>
    </row>
    <row r="228" spans="1:33" ht="19.5" customHeight="1">
      <c r="A228" s="426" t="s">
        <v>354</v>
      </c>
      <c r="B228" s="426"/>
      <c r="C228" s="426"/>
      <c r="D228" s="426"/>
      <c r="E228" s="426"/>
      <c r="F228" s="426"/>
      <c r="G228" s="426"/>
      <c r="H228" s="426"/>
      <c r="I228" s="426"/>
      <c r="J228" s="426"/>
      <c r="K228" s="426"/>
      <c r="L228" s="426"/>
      <c r="M228" s="426"/>
      <c r="N228" s="426"/>
      <c r="O228" s="426"/>
      <c r="P228" s="426"/>
      <c r="Q228" s="426"/>
      <c r="R228" s="426"/>
      <c r="S228" s="426"/>
      <c r="T228" s="426"/>
      <c r="U228" s="426"/>
      <c r="V228" s="426"/>
      <c r="W228" s="426"/>
      <c r="X228" s="426"/>
      <c r="Y228" s="426"/>
      <c r="Z228" s="426"/>
      <c r="AA228" s="426"/>
      <c r="AB228" s="426"/>
      <c r="AC228" s="426"/>
      <c r="AD228" s="426"/>
      <c r="AE228" s="426"/>
      <c r="AF228" s="426"/>
      <c r="AG228" s="426"/>
    </row>
  </sheetData>
  <sheetProtection sheet="1" objects="1" scenarios="1"/>
  <mergeCells count="319">
    <mergeCell ref="B187:Z187"/>
    <mergeCell ref="AA187:AC187"/>
    <mergeCell ref="AD187:AF187"/>
    <mergeCell ref="A190:AG190"/>
    <mergeCell ref="B188:Z188"/>
    <mergeCell ref="AA188:AC188"/>
    <mergeCell ref="AD188:AF188"/>
    <mergeCell ref="B189:Z189"/>
    <mergeCell ref="AA189:AC189"/>
    <mergeCell ref="AD189:AF189"/>
    <mergeCell ref="B185:Z185"/>
    <mergeCell ref="AA185:AC185"/>
    <mergeCell ref="AD185:AF185"/>
    <mergeCell ref="B186:Z186"/>
    <mergeCell ref="AA186:AC186"/>
    <mergeCell ref="AD186:AF186"/>
    <mergeCell ref="B181:Z181"/>
    <mergeCell ref="AA181:AC181"/>
    <mergeCell ref="AD181:AF181"/>
    <mergeCell ref="B184:Z184"/>
    <mergeCell ref="AA184:AC184"/>
    <mergeCell ref="AD184:AF184"/>
    <mergeCell ref="B179:Z179"/>
    <mergeCell ref="AA179:AC179"/>
    <mergeCell ref="AD179:AF179"/>
    <mergeCell ref="B180:Z180"/>
    <mergeCell ref="AA180:AC180"/>
    <mergeCell ref="AD180:AF180"/>
    <mergeCell ref="B177:Z177"/>
    <mergeCell ref="AA177:AC177"/>
    <mergeCell ref="AD177:AF177"/>
    <mergeCell ref="B178:Z178"/>
    <mergeCell ref="AA178:AC178"/>
    <mergeCell ref="AD178:AF178"/>
    <mergeCell ref="B173:Z173"/>
    <mergeCell ref="AA173:AC173"/>
    <mergeCell ref="AD173:AF173"/>
    <mergeCell ref="B176:Z176"/>
    <mergeCell ref="AA176:AC176"/>
    <mergeCell ref="AD176:AF176"/>
    <mergeCell ref="B171:Z171"/>
    <mergeCell ref="AA171:AC171"/>
    <mergeCell ref="AD171:AF171"/>
    <mergeCell ref="B172:Z172"/>
    <mergeCell ref="AA172:AC172"/>
    <mergeCell ref="AD172:AF172"/>
    <mergeCell ref="B169:Z169"/>
    <mergeCell ref="AA169:AC169"/>
    <mergeCell ref="AD169:AF169"/>
    <mergeCell ref="B170:Z170"/>
    <mergeCell ref="AA170:AC170"/>
    <mergeCell ref="AD170:AF170"/>
    <mergeCell ref="B165:Z165"/>
    <mergeCell ref="AA165:AC165"/>
    <mergeCell ref="AD165:AF165"/>
    <mergeCell ref="B168:Z168"/>
    <mergeCell ref="AA168:AC168"/>
    <mergeCell ref="AD168:AF168"/>
    <mergeCell ref="B163:Z163"/>
    <mergeCell ref="AA163:AC163"/>
    <mergeCell ref="AD163:AF163"/>
    <mergeCell ref="B164:Z164"/>
    <mergeCell ref="AA164:AC164"/>
    <mergeCell ref="AD164:AF164"/>
    <mergeCell ref="B161:Z161"/>
    <mergeCell ref="AA161:AC161"/>
    <mergeCell ref="AD161:AF161"/>
    <mergeCell ref="B162:Z162"/>
    <mergeCell ref="AA162:AC162"/>
    <mergeCell ref="AD162:AF162"/>
    <mergeCell ref="T150:AG150"/>
    <mergeCell ref="F151:S151"/>
    <mergeCell ref="T151:AG151"/>
    <mergeCell ref="B160:Z160"/>
    <mergeCell ref="AA160:AC160"/>
    <mergeCell ref="AD160:AF160"/>
    <mergeCell ref="F140:S140"/>
    <mergeCell ref="T140:AG140"/>
    <mergeCell ref="F141:S141"/>
    <mergeCell ref="T141:AG141"/>
    <mergeCell ref="T147:AG147"/>
    <mergeCell ref="B148:E151"/>
    <mergeCell ref="F148:S148"/>
    <mergeCell ref="T148:AG148"/>
    <mergeCell ref="F149:S149"/>
    <mergeCell ref="T149:AG149"/>
    <mergeCell ref="T138:AG138"/>
    <mergeCell ref="T134:AG134"/>
    <mergeCell ref="T135:AG135"/>
    <mergeCell ref="F136:S136"/>
    <mergeCell ref="T136:AG136"/>
    <mergeCell ref="F139:S139"/>
    <mergeCell ref="T139:AG139"/>
    <mergeCell ref="F131:S131"/>
    <mergeCell ref="T131:AG131"/>
    <mergeCell ref="F132:S132"/>
    <mergeCell ref="T132:AG132"/>
    <mergeCell ref="F133:S133"/>
    <mergeCell ref="T133:AG133"/>
    <mergeCell ref="F128:S128"/>
    <mergeCell ref="T128:AG128"/>
    <mergeCell ref="F129:S129"/>
    <mergeCell ref="T129:AG129"/>
    <mergeCell ref="F130:S130"/>
    <mergeCell ref="T130:AG130"/>
    <mergeCell ref="B122:Q122"/>
    <mergeCell ref="R122:AG122"/>
    <mergeCell ref="B124:Q124"/>
    <mergeCell ref="R124:AG124"/>
    <mergeCell ref="B127:E127"/>
    <mergeCell ref="F127:S127"/>
    <mergeCell ref="T127:AG127"/>
    <mergeCell ref="B119:Q119"/>
    <mergeCell ref="R119:AG119"/>
    <mergeCell ref="B120:Q120"/>
    <mergeCell ref="R120:AG120"/>
    <mergeCell ref="B121:Q121"/>
    <mergeCell ref="R121:AG121"/>
    <mergeCell ref="Y44:AB44"/>
    <mergeCell ref="R116:AG116"/>
    <mergeCell ref="B117:Q117"/>
    <mergeCell ref="R117:AG117"/>
    <mergeCell ref="B118:Q118"/>
    <mergeCell ref="R118:AG118"/>
    <mergeCell ref="M44:P44"/>
    <mergeCell ref="Q44:T44"/>
    <mergeCell ref="Q50:T50"/>
    <mergeCell ref="U52:X52"/>
    <mergeCell ref="I42:L42"/>
    <mergeCell ref="M42:P42"/>
    <mergeCell ref="Q42:T42"/>
    <mergeCell ref="U45:X45"/>
    <mergeCell ref="Y45:AB45"/>
    <mergeCell ref="I44:L44"/>
    <mergeCell ref="I45:L45"/>
    <mergeCell ref="M45:P45"/>
    <mergeCell ref="Q45:T45"/>
    <mergeCell ref="U44:X44"/>
    <mergeCell ref="M43:P43"/>
    <mergeCell ref="Q43:T43"/>
    <mergeCell ref="U42:X42"/>
    <mergeCell ref="Y42:AB42"/>
    <mergeCell ref="U43:X43"/>
    <mergeCell ref="Y43:AB43"/>
    <mergeCell ref="W30:AA31"/>
    <mergeCell ref="A38:AG38"/>
    <mergeCell ref="U40:Z40"/>
    <mergeCell ref="I41:L41"/>
    <mergeCell ref="M41:P41"/>
    <mergeCell ref="Q41:T41"/>
    <mergeCell ref="U41:X41"/>
    <mergeCell ref="B41:H41"/>
    <mergeCell ref="I43:L43"/>
    <mergeCell ref="B116:Q116"/>
    <mergeCell ref="F134:S134"/>
    <mergeCell ref="Y41:AB41"/>
    <mergeCell ref="H27:U27"/>
    <mergeCell ref="B30:F31"/>
    <mergeCell ref="I30:M31"/>
    <mergeCell ref="P30:T31"/>
    <mergeCell ref="B128:E131"/>
    <mergeCell ref="Y49:AB49"/>
    <mergeCell ref="T143:AG143"/>
    <mergeCell ref="F144:S144"/>
    <mergeCell ref="T144:AG144"/>
    <mergeCell ref="F145:S145"/>
    <mergeCell ref="T145:AG145"/>
    <mergeCell ref="B132:E135"/>
    <mergeCell ref="B140:E143"/>
    <mergeCell ref="B144:E147"/>
    <mergeCell ref="B136:E139"/>
    <mergeCell ref="F138:S138"/>
    <mergeCell ref="T146:AG146"/>
    <mergeCell ref="F147:S147"/>
    <mergeCell ref="S205:V205"/>
    <mergeCell ref="W205:Z205"/>
    <mergeCell ref="AA205:AD205"/>
    <mergeCell ref="B205:F205"/>
    <mergeCell ref="G205:J205"/>
    <mergeCell ref="K205:N205"/>
    <mergeCell ref="O205:R205"/>
    <mergeCell ref="F150:S150"/>
    <mergeCell ref="S195:V195"/>
    <mergeCell ref="W195:Z195"/>
    <mergeCell ref="K196:N196"/>
    <mergeCell ref="O196:R196"/>
    <mergeCell ref="K195:N195"/>
    <mergeCell ref="O194:R194"/>
    <mergeCell ref="S194:V194"/>
    <mergeCell ref="O195:R195"/>
    <mergeCell ref="W196:Z196"/>
    <mergeCell ref="AA194:AD194"/>
    <mergeCell ref="U192:AD192"/>
    <mergeCell ref="W194:Z194"/>
    <mergeCell ref="F142:S142"/>
    <mergeCell ref="T142:AG142"/>
    <mergeCell ref="F135:S135"/>
    <mergeCell ref="K193:AD193"/>
    <mergeCell ref="F137:S137"/>
    <mergeCell ref="T137:AG137"/>
    <mergeCell ref="A152:AG152"/>
    <mergeCell ref="Y52:AB52"/>
    <mergeCell ref="U51:X51"/>
    <mergeCell ref="Y51:AB51"/>
    <mergeCell ref="I52:L52"/>
    <mergeCell ref="M52:P52"/>
    <mergeCell ref="Q52:T52"/>
    <mergeCell ref="Q51:T51"/>
    <mergeCell ref="M51:P51"/>
    <mergeCell ref="I50:L50"/>
    <mergeCell ref="M50:P50"/>
    <mergeCell ref="Y47:AB47"/>
    <mergeCell ref="I48:L48"/>
    <mergeCell ref="I47:L47"/>
    <mergeCell ref="M47:P47"/>
    <mergeCell ref="Q47:T47"/>
    <mergeCell ref="Y48:AB48"/>
    <mergeCell ref="U50:X50"/>
    <mergeCell ref="Y50:AB50"/>
    <mergeCell ref="Q48:T48"/>
    <mergeCell ref="U48:X48"/>
    <mergeCell ref="M46:P46"/>
    <mergeCell ref="Q46:T46"/>
    <mergeCell ref="U47:X47"/>
    <mergeCell ref="M48:P48"/>
    <mergeCell ref="U46:X46"/>
    <mergeCell ref="B194:F194"/>
    <mergeCell ref="G194:J194"/>
    <mergeCell ref="K194:N194"/>
    <mergeCell ref="B193:F193"/>
    <mergeCell ref="G193:J193"/>
    <mergeCell ref="I51:L51"/>
    <mergeCell ref="F146:S146"/>
    <mergeCell ref="F143:S143"/>
    <mergeCell ref="A76:AG76"/>
    <mergeCell ref="A114:AG114"/>
    <mergeCell ref="I46:L46"/>
    <mergeCell ref="B123:Q123"/>
    <mergeCell ref="R123:AG123"/>
    <mergeCell ref="B195:F195"/>
    <mergeCell ref="G195:J195"/>
    <mergeCell ref="AA195:AD195"/>
    <mergeCell ref="I49:L49"/>
    <mergeCell ref="Y46:AB46"/>
    <mergeCell ref="Q49:T49"/>
    <mergeCell ref="U49:X49"/>
    <mergeCell ref="M49:P49"/>
    <mergeCell ref="B196:F196"/>
    <mergeCell ref="G196:J196"/>
    <mergeCell ref="S199:V199"/>
    <mergeCell ref="W199:Z199"/>
    <mergeCell ref="S197:V197"/>
    <mergeCell ref="W197:Z197"/>
    <mergeCell ref="S198:V198"/>
    <mergeCell ref="W198:Z198"/>
    <mergeCell ref="S196:V196"/>
    <mergeCell ref="B198:F198"/>
    <mergeCell ref="G198:J198"/>
    <mergeCell ref="K198:N198"/>
    <mergeCell ref="O198:R198"/>
    <mergeCell ref="K197:N197"/>
    <mergeCell ref="O197:R197"/>
    <mergeCell ref="B197:F197"/>
    <mergeCell ref="G197:J197"/>
    <mergeCell ref="S200:V200"/>
    <mergeCell ref="W200:Z200"/>
    <mergeCell ref="B199:F199"/>
    <mergeCell ref="G199:J199"/>
    <mergeCell ref="B200:F200"/>
    <mergeCell ref="G200:J200"/>
    <mergeCell ref="K200:N200"/>
    <mergeCell ref="K199:N199"/>
    <mergeCell ref="O199:R199"/>
    <mergeCell ref="O200:R200"/>
    <mergeCell ref="B201:F201"/>
    <mergeCell ref="G201:J201"/>
    <mergeCell ref="K201:N201"/>
    <mergeCell ref="B202:F202"/>
    <mergeCell ref="G202:J202"/>
    <mergeCell ref="K202:N202"/>
    <mergeCell ref="O203:R203"/>
    <mergeCell ref="S201:V201"/>
    <mergeCell ref="O201:R201"/>
    <mergeCell ref="S203:V203"/>
    <mergeCell ref="S202:V202"/>
    <mergeCell ref="W202:Z202"/>
    <mergeCell ref="O202:R202"/>
    <mergeCell ref="W201:Z201"/>
    <mergeCell ref="W203:Z203"/>
    <mergeCell ref="K203:N203"/>
    <mergeCell ref="AA202:AD202"/>
    <mergeCell ref="AA203:AD203"/>
    <mergeCell ref="AA204:AD204"/>
    <mergeCell ref="B204:F204"/>
    <mergeCell ref="G204:J204"/>
    <mergeCell ref="K204:N204"/>
    <mergeCell ref="O204:R204"/>
    <mergeCell ref="S204:V204"/>
    <mergeCell ref="W204:Z204"/>
    <mergeCell ref="B47:H47"/>
    <mergeCell ref="A228:AG228"/>
    <mergeCell ref="AA196:AD196"/>
    <mergeCell ref="AA197:AD197"/>
    <mergeCell ref="AA198:AD198"/>
    <mergeCell ref="AA199:AD199"/>
    <mergeCell ref="AA200:AD200"/>
    <mergeCell ref="AA201:AD201"/>
    <mergeCell ref="B203:F203"/>
    <mergeCell ref="G203:J203"/>
    <mergeCell ref="B48:H48"/>
    <mergeCell ref="B49:H49"/>
    <mergeCell ref="B50:H50"/>
    <mergeCell ref="B51:H51"/>
    <mergeCell ref="B52:H52"/>
    <mergeCell ref="B42:H42"/>
    <mergeCell ref="B43:H43"/>
    <mergeCell ref="B44:H44"/>
    <mergeCell ref="B45:H45"/>
    <mergeCell ref="B46:H46"/>
  </mergeCells>
  <printOptions/>
  <pageMargins left="0.7874015748031497" right="0.7874015748031497" top="0.984251968503937" bottom="0.984251968503937" header="0.31496062992125984" footer="0.27559055118110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2:BA278"/>
  <sheetViews>
    <sheetView showGridLines="0" zoomScale="60" zoomScaleNormal="60" zoomScalePageLayoutView="0" workbookViewId="0" topLeftCell="A1">
      <selection activeCell="A1" sqref="A1"/>
    </sheetView>
  </sheetViews>
  <sheetFormatPr defaultColWidth="9.00390625" defaultRowHeight="13.5"/>
  <cols>
    <col min="1" max="1" width="3.625" style="14" customWidth="1"/>
    <col min="2" max="3" width="3.75390625" style="14" customWidth="1"/>
    <col min="4" max="4" width="21.50390625" style="14" customWidth="1"/>
    <col min="5" max="5" width="15.625" style="14" customWidth="1"/>
    <col min="6" max="6" width="13.875" style="14" customWidth="1"/>
    <col min="7" max="7" width="9.375" style="15" customWidth="1"/>
    <col min="8" max="8" width="8.625" style="15" customWidth="1"/>
    <col min="9" max="9" width="13.875" style="14" customWidth="1"/>
    <col min="10" max="10" width="9.00390625" style="15" customWidth="1"/>
    <col min="11" max="11" width="9.375" style="15" customWidth="1"/>
    <col min="12" max="12" width="13.875" style="14" customWidth="1"/>
    <col min="13" max="14" width="7.625" style="15" customWidth="1"/>
    <col min="15" max="15" width="13.875" style="14" customWidth="1"/>
    <col min="16" max="17" width="7.75390625" style="15" customWidth="1"/>
    <col min="18" max="18" width="13.75390625" style="14" customWidth="1"/>
    <col min="19" max="20" width="7.75390625" style="15" customWidth="1"/>
    <col min="21" max="21" width="13.50390625" style="14" customWidth="1"/>
    <col min="22" max="23" width="7.75390625" style="15" customWidth="1"/>
    <col min="24" max="24" width="13.875" style="14" customWidth="1"/>
    <col min="25" max="25" width="7.75390625" style="15" customWidth="1"/>
    <col min="26" max="26" width="8.00390625" style="15" customWidth="1"/>
    <col min="27" max="27" width="3.75390625" style="14" customWidth="1"/>
    <col min="28" max="29" width="4.25390625" style="14" customWidth="1"/>
    <col min="30" max="30" width="4.375" style="14" customWidth="1"/>
    <col min="31" max="31" width="13.875" style="14" customWidth="1"/>
    <col min="32" max="32" width="15.75390625" style="14" customWidth="1"/>
    <col min="33" max="33" width="12.75390625" style="14" customWidth="1"/>
    <col min="34" max="34" width="8.125" style="15" customWidth="1"/>
    <col min="35" max="35" width="8.375" style="15" customWidth="1"/>
    <col min="36" max="36" width="12.625" style="14" customWidth="1"/>
    <col min="37" max="37" width="8.125" style="15" customWidth="1"/>
    <col min="38" max="38" width="8.50390625" style="15" customWidth="1"/>
    <col min="39" max="39" width="12.75390625" style="14" customWidth="1"/>
    <col min="40" max="41" width="7.625" style="15" customWidth="1"/>
    <col min="42" max="42" width="12.625" style="14" customWidth="1"/>
    <col min="43" max="44" width="7.75390625" style="15" customWidth="1"/>
    <col min="45" max="45" width="11.875" style="14" customWidth="1"/>
    <col min="46" max="47" width="7.75390625" style="15" customWidth="1"/>
    <col min="48" max="48" width="11.625" style="14" customWidth="1"/>
    <col min="49" max="50" width="7.75390625" style="15" customWidth="1"/>
    <col min="51" max="51" width="12.125" style="14" customWidth="1"/>
    <col min="52" max="52" width="7.75390625" style="15" customWidth="1"/>
    <col min="53" max="53" width="7.625" style="15" customWidth="1"/>
    <col min="54" max="16384" width="9.00390625" style="14" customWidth="1"/>
  </cols>
  <sheetData>
    <row r="1" ht="88.5" customHeight="1"/>
    <row r="2" spans="1:53" ht="49.5" customHeight="1" thickBot="1">
      <c r="A2" s="65"/>
      <c r="B2" s="66" t="s">
        <v>14</v>
      </c>
      <c r="D2" s="65"/>
      <c r="E2" s="65"/>
      <c r="F2" s="65"/>
      <c r="G2" s="67"/>
      <c r="H2" s="67"/>
      <c r="I2" s="65"/>
      <c r="J2" s="67"/>
      <c r="K2" s="67"/>
      <c r="L2" s="65"/>
      <c r="M2" s="67"/>
      <c r="N2" s="67"/>
      <c r="O2" s="65"/>
      <c r="P2" s="67"/>
      <c r="Q2" s="67"/>
      <c r="R2" s="65"/>
      <c r="S2" s="67"/>
      <c r="T2" s="67"/>
      <c r="U2" s="65"/>
      <c r="V2" s="654"/>
      <c r="W2" s="654"/>
      <c r="X2" s="68"/>
      <c r="Y2" s="68"/>
      <c r="Z2" s="69" t="s">
        <v>131</v>
      </c>
      <c r="AH2" s="14"/>
      <c r="AI2" s="14"/>
      <c r="AK2" s="14"/>
      <c r="AL2" s="14"/>
      <c r="AN2" s="14"/>
      <c r="AO2" s="14"/>
      <c r="AQ2" s="14"/>
      <c r="AR2" s="14"/>
      <c r="AT2" s="14"/>
      <c r="AU2" s="14"/>
      <c r="AW2" s="14"/>
      <c r="AX2" s="14"/>
      <c r="AZ2" s="14"/>
      <c r="BA2" s="14"/>
    </row>
    <row r="3" spans="1:26" s="34" customFormat="1" ht="30.75" customHeight="1" thickBot="1">
      <c r="A3" s="54"/>
      <c r="B3" s="70"/>
      <c r="C3" s="71"/>
      <c r="D3" s="71"/>
      <c r="E3" s="72"/>
      <c r="F3" s="540" t="s">
        <v>16</v>
      </c>
      <c r="G3" s="541"/>
      <c r="H3" s="542"/>
      <c r="I3" s="540" t="s">
        <v>16</v>
      </c>
      <c r="J3" s="579"/>
      <c r="K3" s="580"/>
      <c r="L3" s="581" t="s">
        <v>17</v>
      </c>
      <c r="M3" s="582"/>
      <c r="N3" s="582"/>
      <c r="O3" s="582"/>
      <c r="P3" s="582"/>
      <c r="Q3" s="582"/>
      <c r="R3" s="582"/>
      <c r="S3" s="582"/>
      <c r="T3" s="582"/>
      <c r="U3" s="582"/>
      <c r="V3" s="582"/>
      <c r="W3" s="582"/>
      <c r="X3" s="582"/>
      <c r="Y3" s="582"/>
      <c r="Z3" s="583"/>
    </row>
    <row r="4" spans="1:26" s="34" customFormat="1" ht="30.75" customHeight="1">
      <c r="A4" s="54"/>
      <c r="B4" s="73"/>
      <c r="C4" s="26"/>
      <c r="D4" s="26"/>
      <c r="E4" s="74"/>
      <c r="F4" s="651" t="s">
        <v>316</v>
      </c>
      <c r="G4" s="655"/>
      <c r="H4" s="656"/>
      <c r="I4" s="651" t="s">
        <v>316</v>
      </c>
      <c r="J4" s="652"/>
      <c r="K4" s="653"/>
      <c r="L4" s="651" t="s">
        <v>316</v>
      </c>
      <c r="M4" s="652"/>
      <c r="N4" s="653"/>
      <c r="O4" s="651" t="s">
        <v>316</v>
      </c>
      <c r="P4" s="652"/>
      <c r="Q4" s="653"/>
      <c r="R4" s="651" t="s">
        <v>316</v>
      </c>
      <c r="S4" s="652"/>
      <c r="T4" s="653"/>
      <c r="U4" s="651" t="s">
        <v>316</v>
      </c>
      <c r="V4" s="652"/>
      <c r="W4" s="653"/>
      <c r="X4" s="651" t="s">
        <v>316</v>
      </c>
      <c r="Y4" s="652"/>
      <c r="Z4" s="653"/>
    </row>
    <row r="5" spans="1:26" s="34" customFormat="1" ht="30.75" customHeight="1">
      <c r="A5" s="54"/>
      <c r="B5" s="73"/>
      <c r="C5" s="26"/>
      <c r="D5" s="26"/>
      <c r="E5" s="74"/>
      <c r="F5" s="648" t="s">
        <v>325</v>
      </c>
      <c r="G5" s="649"/>
      <c r="H5" s="650"/>
      <c r="I5" s="648" t="s">
        <v>325</v>
      </c>
      <c r="J5" s="649"/>
      <c r="K5" s="650"/>
      <c r="L5" s="648" t="s">
        <v>325</v>
      </c>
      <c r="M5" s="649"/>
      <c r="N5" s="650"/>
      <c r="O5" s="648" t="s">
        <v>325</v>
      </c>
      <c r="P5" s="649"/>
      <c r="Q5" s="650"/>
      <c r="R5" s="648" t="s">
        <v>325</v>
      </c>
      <c r="S5" s="649"/>
      <c r="T5" s="650"/>
      <c r="U5" s="648" t="s">
        <v>325</v>
      </c>
      <c r="V5" s="649"/>
      <c r="W5" s="650"/>
      <c r="X5" s="648" t="s">
        <v>325</v>
      </c>
      <c r="Y5" s="649"/>
      <c r="Z5" s="650"/>
    </row>
    <row r="6" spans="1:26" s="85" customFormat="1" ht="30.75" customHeight="1" thickBot="1">
      <c r="A6" s="75"/>
      <c r="B6" s="76"/>
      <c r="C6" s="77"/>
      <c r="D6" s="77"/>
      <c r="E6" s="78"/>
      <c r="F6" s="79" t="s">
        <v>18</v>
      </c>
      <c r="G6" s="80" t="s">
        <v>19</v>
      </c>
      <c r="H6" s="81" t="s">
        <v>20</v>
      </c>
      <c r="I6" s="79" t="s">
        <v>18</v>
      </c>
      <c r="J6" s="80" t="s">
        <v>19</v>
      </c>
      <c r="K6" s="81" t="s">
        <v>20</v>
      </c>
      <c r="L6" s="82" t="s">
        <v>18</v>
      </c>
      <c r="M6" s="83" t="s">
        <v>19</v>
      </c>
      <c r="N6" s="84" t="s">
        <v>20</v>
      </c>
      <c r="O6" s="82" t="s">
        <v>18</v>
      </c>
      <c r="P6" s="83" t="s">
        <v>19</v>
      </c>
      <c r="Q6" s="84" t="s">
        <v>20</v>
      </c>
      <c r="R6" s="82" t="s">
        <v>18</v>
      </c>
      <c r="S6" s="83" t="s">
        <v>19</v>
      </c>
      <c r="T6" s="84" t="s">
        <v>20</v>
      </c>
      <c r="U6" s="82" t="s">
        <v>18</v>
      </c>
      <c r="V6" s="83" t="s">
        <v>19</v>
      </c>
      <c r="W6" s="84" t="s">
        <v>20</v>
      </c>
      <c r="X6" s="82" t="s">
        <v>18</v>
      </c>
      <c r="Y6" s="83" t="s">
        <v>19</v>
      </c>
      <c r="Z6" s="84" t="s">
        <v>20</v>
      </c>
    </row>
    <row r="7" spans="2:26" s="54" customFormat="1" ht="30.75" customHeight="1" thickBot="1">
      <c r="B7" s="575" t="s">
        <v>21</v>
      </c>
      <c r="C7" s="576"/>
      <c r="D7" s="576"/>
      <c r="E7" s="577"/>
      <c r="F7" s="278"/>
      <c r="G7" s="86">
        <f>IF(F7="","",F7/$F$7)</f>
      </c>
      <c r="H7" s="87" t="s">
        <v>22</v>
      </c>
      <c r="I7" s="278"/>
      <c r="J7" s="86">
        <f>IF(I7="","",I7/$I$7)</f>
      </c>
      <c r="K7" s="87">
        <f>IF(OR(F7="",I7="",F7=0),"",I7/F7)</f>
      </c>
      <c r="L7" s="278"/>
      <c r="M7" s="88">
        <f>IF(L7="","",L7/$L$7)</f>
      </c>
      <c r="N7" s="89">
        <f>IF(OR(I7="",L7="",I7=0),"",L7/I7)</f>
      </c>
      <c r="O7" s="278"/>
      <c r="P7" s="88">
        <f>IF(O7="","",O7/$O$7)</f>
      </c>
      <c r="Q7" s="89">
        <f aca="true" t="shared" si="0" ref="Q7:Q69">IF(OR(L7="",O7="",L7=0),"",O7/L7)</f>
      </c>
      <c r="R7" s="278"/>
      <c r="S7" s="88">
        <f>IF(R7="","",R7/$R$7)</f>
      </c>
      <c r="T7" s="89">
        <f aca="true" t="shared" si="1" ref="T7:T69">IF(OR(O7="",R7="",O7=0),"",R7/O7)</f>
      </c>
      <c r="U7" s="278"/>
      <c r="V7" s="88">
        <f>IF(U7="","",U7/$U$7)</f>
      </c>
      <c r="W7" s="89">
        <f aca="true" t="shared" si="2" ref="W7:W69">IF(OR(R7="",U7="",R7=0),"",U7/R7)</f>
      </c>
      <c r="X7" s="278"/>
      <c r="Y7" s="88">
        <f>IF(X7="","",X7/$X$7)</f>
      </c>
      <c r="Z7" s="89">
        <f aca="true" t="shared" si="3" ref="Z7:Z69">IF(OR(U7="",X7="",U7=0),"",X7/U7)</f>
      </c>
    </row>
    <row r="8" spans="2:26" s="54" customFormat="1" ht="30.75" customHeight="1">
      <c r="B8" s="584" t="s">
        <v>177</v>
      </c>
      <c r="C8" s="91" t="s">
        <v>89</v>
      </c>
      <c r="D8" s="92"/>
      <c r="E8" s="93" t="s">
        <v>138</v>
      </c>
      <c r="F8" s="279"/>
      <c r="G8" s="94">
        <f aca="true" t="shared" si="4" ref="G8:G69">IF(F8="","",F8/$F$7)</f>
      </c>
      <c r="H8" s="95" t="s">
        <v>22</v>
      </c>
      <c r="I8" s="279"/>
      <c r="J8" s="94">
        <f aca="true" t="shared" si="5" ref="J8:J69">IF(I8="","",I8/$I$7)</f>
      </c>
      <c r="K8" s="96">
        <f aca="true" t="shared" si="6" ref="K8:K69">IF(OR(F8="",I8="",F8=0),"",I8/F8)</f>
      </c>
      <c r="L8" s="279"/>
      <c r="M8" s="97">
        <f aca="true" t="shared" si="7" ref="M8:M69">IF(L8="","",L8/$L$7)</f>
      </c>
      <c r="N8" s="98">
        <f aca="true" t="shared" si="8" ref="N8:N69">IF(OR(I8="",L8="",I8=0),"",L8/I8)</f>
      </c>
      <c r="O8" s="279"/>
      <c r="P8" s="97">
        <f aca="true" t="shared" si="9" ref="P8:P69">IF(O8="","",O8/$O$7)</f>
      </c>
      <c r="Q8" s="98">
        <f t="shared" si="0"/>
      </c>
      <c r="R8" s="279"/>
      <c r="S8" s="97">
        <f aca="true" t="shared" si="10" ref="S8:S69">IF(R8="","",R8/$R$7)</f>
      </c>
      <c r="T8" s="98">
        <f t="shared" si="1"/>
      </c>
      <c r="U8" s="279"/>
      <c r="V8" s="97">
        <f aca="true" t="shared" si="11" ref="V8:V69">IF(U8="","",U8/$U$7)</f>
      </c>
      <c r="W8" s="98">
        <f t="shared" si="2"/>
      </c>
      <c r="X8" s="279"/>
      <c r="Y8" s="97">
        <f aca="true" t="shared" si="12" ref="Y8:Y69">IF(X8="","",X8/$X$7)</f>
      </c>
      <c r="Z8" s="98">
        <f t="shared" si="3"/>
      </c>
    </row>
    <row r="9" spans="2:26" s="54" customFormat="1" ht="30.75" customHeight="1">
      <c r="B9" s="585"/>
      <c r="C9" s="91" t="s">
        <v>91</v>
      </c>
      <c r="D9" s="92"/>
      <c r="E9" s="100" t="s">
        <v>176</v>
      </c>
      <c r="F9" s="279"/>
      <c r="G9" s="94">
        <f t="shared" si="4"/>
      </c>
      <c r="H9" s="95" t="s">
        <v>22</v>
      </c>
      <c r="I9" s="279"/>
      <c r="J9" s="94">
        <f t="shared" si="5"/>
      </c>
      <c r="K9" s="96">
        <f t="shared" si="6"/>
      </c>
      <c r="L9" s="279"/>
      <c r="M9" s="97">
        <f t="shared" si="7"/>
      </c>
      <c r="N9" s="98">
        <f t="shared" si="8"/>
      </c>
      <c r="O9" s="279"/>
      <c r="P9" s="97">
        <f t="shared" si="9"/>
      </c>
      <c r="Q9" s="98">
        <f t="shared" si="0"/>
      </c>
      <c r="R9" s="279"/>
      <c r="S9" s="97">
        <f t="shared" si="10"/>
      </c>
      <c r="T9" s="98">
        <f t="shared" si="1"/>
      </c>
      <c r="U9" s="279"/>
      <c r="V9" s="97">
        <f t="shared" si="11"/>
      </c>
      <c r="W9" s="98">
        <f t="shared" si="2"/>
      </c>
      <c r="X9" s="279"/>
      <c r="Y9" s="97">
        <f t="shared" si="12"/>
      </c>
      <c r="Z9" s="98">
        <f t="shared" si="3"/>
      </c>
    </row>
    <row r="10" spans="2:26" s="54" customFormat="1" ht="30.75" customHeight="1">
      <c r="B10" s="585"/>
      <c r="C10" s="101" t="s">
        <v>178</v>
      </c>
      <c r="D10" s="102"/>
      <c r="E10" s="93" t="s">
        <v>138</v>
      </c>
      <c r="F10" s="280"/>
      <c r="G10" s="103">
        <f t="shared" si="4"/>
      </c>
      <c r="H10" s="104" t="s">
        <v>22</v>
      </c>
      <c r="I10" s="280"/>
      <c r="J10" s="103">
        <f t="shared" si="5"/>
      </c>
      <c r="K10" s="105">
        <f t="shared" si="6"/>
      </c>
      <c r="L10" s="280"/>
      <c r="M10" s="106">
        <f t="shared" si="7"/>
      </c>
      <c r="N10" s="107">
        <f t="shared" si="8"/>
      </c>
      <c r="O10" s="280"/>
      <c r="P10" s="106">
        <f t="shared" si="9"/>
      </c>
      <c r="Q10" s="107">
        <f t="shared" si="0"/>
      </c>
      <c r="R10" s="280"/>
      <c r="S10" s="106">
        <f t="shared" si="10"/>
      </c>
      <c r="T10" s="107">
        <f t="shared" si="1"/>
      </c>
      <c r="U10" s="280"/>
      <c r="V10" s="106">
        <f t="shared" si="11"/>
      </c>
      <c r="W10" s="107">
        <f t="shared" si="2"/>
      </c>
      <c r="X10" s="280"/>
      <c r="Y10" s="106">
        <f t="shared" si="12"/>
      </c>
      <c r="Z10" s="107">
        <f t="shared" si="3"/>
      </c>
    </row>
    <row r="11" spans="2:26" s="54" customFormat="1" ht="30.75" customHeight="1" thickBot="1">
      <c r="B11" s="586"/>
      <c r="C11" s="564" t="s">
        <v>135</v>
      </c>
      <c r="D11" s="564"/>
      <c r="E11" s="565"/>
      <c r="F11" s="109">
        <f>IF(AND(F8="",F9="",F10=""),"",SUM(F8:F10))</f>
      </c>
      <c r="G11" s="110">
        <f t="shared" si="4"/>
      </c>
      <c r="H11" s="111" t="s">
        <v>22</v>
      </c>
      <c r="I11" s="109">
        <f>IF(AND(I8="",I9="",I10=""),"",SUM(I8:I10))</f>
      </c>
      <c r="J11" s="110">
        <f t="shared" si="5"/>
      </c>
      <c r="K11" s="112">
        <f t="shared" si="6"/>
      </c>
      <c r="L11" s="109">
        <f>IF(AND(L8="",L9="",L10=""),"",SUM(L8:L10))</f>
      </c>
      <c r="M11" s="113">
        <f t="shared" si="7"/>
      </c>
      <c r="N11" s="114">
        <f t="shared" si="8"/>
      </c>
      <c r="O11" s="109">
        <f>IF(AND(O8="",O9="",O10=""),"",SUM(O8:O10))</f>
      </c>
      <c r="P11" s="113">
        <f t="shared" si="9"/>
      </c>
      <c r="Q11" s="114">
        <f t="shared" si="0"/>
      </c>
      <c r="R11" s="109">
        <f>IF(AND(R8="",R9="",R10=""),"",SUM(R8:R10))</f>
      </c>
      <c r="S11" s="113">
        <f t="shared" si="10"/>
      </c>
      <c r="T11" s="115">
        <f t="shared" si="1"/>
      </c>
      <c r="U11" s="109">
        <f>IF(AND(U8="",U9="",U10=""),"",SUM(U8:U10))</f>
      </c>
      <c r="V11" s="113">
        <f t="shared" si="11"/>
      </c>
      <c r="W11" s="114">
        <f t="shared" si="2"/>
      </c>
      <c r="X11" s="109">
        <f>IF(AND(X8="",X9="",X10=""),"",SUM(X8:X10))</f>
      </c>
      <c r="Y11" s="113">
        <f t="shared" si="12"/>
      </c>
      <c r="Z11" s="114">
        <f t="shared" si="3"/>
      </c>
    </row>
    <row r="12" spans="2:26" s="54" customFormat="1" ht="30.75" customHeight="1" thickBot="1">
      <c r="B12" s="575" t="s">
        <v>23</v>
      </c>
      <c r="C12" s="576"/>
      <c r="D12" s="576"/>
      <c r="E12" s="577"/>
      <c r="F12" s="116">
        <f>IF(F11="",IF(F7="","",F7),F7-F11)</f>
      </c>
      <c r="G12" s="86">
        <f t="shared" si="4"/>
      </c>
      <c r="H12" s="87" t="s">
        <v>22</v>
      </c>
      <c r="I12" s="116">
        <f>IF(I11="",IF(I7="","",I7),I7-I11)</f>
      </c>
      <c r="J12" s="86">
        <f t="shared" si="5"/>
      </c>
      <c r="K12" s="117">
        <f t="shared" si="6"/>
      </c>
      <c r="L12" s="116">
        <f>IF(L11="",IF(L7="","",L7),L7-L11)</f>
      </c>
      <c r="M12" s="88">
        <f t="shared" si="7"/>
      </c>
      <c r="N12" s="118">
        <f t="shared" si="8"/>
      </c>
      <c r="O12" s="116">
        <f>IF(O11="",IF(O7="","",O7),O7-O11)</f>
      </c>
      <c r="P12" s="88">
        <f t="shared" si="9"/>
      </c>
      <c r="Q12" s="118">
        <f t="shared" si="0"/>
      </c>
      <c r="R12" s="116">
        <f>IF(R11="",IF(R7="","",R7),R7-R11)</f>
      </c>
      <c r="S12" s="88">
        <f t="shared" si="10"/>
      </c>
      <c r="T12" s="119">
        <f t="shared" si="1"/>
      </c>
      <c r="U12" s="116">
        <f>IF(U11="",IF(U7="","",U7),U7-U11)</f>
      </c>
      <c r="V12" s="88">
        <f t="shared" si="11"/>
      </c>
      <c r="W12" s="118">
        <f t="shared" si="2"/>
      </c>
      <c r="X12" s="116">
        <f>IF(X11="",IF(X7="","",X7),X7-X11)</f>
      </c>
      <c r="Y12" s="88">
        <f t="shared" si="12"/>
      </c>
      <c r="Z12" s="118">
        <f t="shared" si="3"/>
      </c>
    </row>
    <row r="13" spans="2:26" s="54" customFormat="1" ht="30.75" customHeight="1">
      <c r="B13" s="99"/>
      <c r="C13" s="120" t="s">
        <v>116</v>
      </c>
      <c r="D13" s="102"/>
      <c r="E13" s="121"/>
      <c r="F13" s="281"/>
      <c r="G13" s="122">
        <f t="shared" si="4"/>
      </c>
      <c r="H13" s="123" t="s">
        <v>22</v>
      </c>
      <c r="I13" s="281"/>
      <c r="J13" s="122">
        <f t="shared" si="5"/>
      </c>
      <c r="K13" s="124">
        <f t="shared" si="6"/>
      </c>
      <c r="L13" s="281"/>
      <c r="M13" s="125">
        <f t="shared" si="7"/>
      </c>
      <c r="N13" s="126">
        <f t="shared" si="8"/>
      </c>
      <c r="O13" s="281"/>
      <c r="P13" s="125">
        <f t="shared" si="9"/>
      </c>
      <c r="Q13" s="126">
        <f t="shared" si="0"/>
      </c>
      <c r="R13" s="281"/>
      <c r="S13" s="125">
        <f t="shared" si="10"/>
      </c>
      <c r="T13" s="126">
        <f t="shared" si="1"/>
      </c>
      <c r="U13" s="281"/>
      <c r="V13" s="125">
        <f t="shared" si="11"/>
      </c>
      <c r="W13" s="126">
        <f t="shared" si="2"/>
      </c>
      <c r="X13" s="281"/>
      <c r="Y13" s="125">
        <f t="shared" si="12"/>
      </c>
      <c r="Z13" s="126">
        <f t="shared" si="3"/>
      </c>
    </row>
    <row r="14" spans="2:26" s="54" customFormat="1" ht="30.75" customHeight="1">
      <c r="B14" s="99"/>
      <c r="C14" s="120" t="s">
        <v>92</v>
      </c>
      <c r="D14" s="102"/>
      <c r="E14" s="121"/>
      <c r="F14" s="281"/>
      <c r="G14" s="122">
        <f t="shared" si="4"/>
      </c>
      <c r="H14" s="123" t="s">
        <v>22</v>
      </c>
      <c r="I14" s="281"/>
      <c r="J14" s="122">
        <f t="shared" si="5"/>
      </c>
      <c r="K14" s="124">
        <f t="shared" si="6"/>
      </c>
      <c r="L14" s="281"/>
      <c r="M14" s="125">
        <f t="shared" si="7"/>
      </c>
      <c r="N14" s="126">
        <f t="shared" si="8"/>
      </c>
      <c r="O14" s="281"/>
      <c r="P14" s="125">
        <f t="shared" si="9"/>
      </c>
      <c r="Q14" s="126">
        <f t="shared" si="0"/>
      </c>
      <c r="R14" s="281"/>
      <c r="S14" s="125">
        <f t="shared" si="10"/>
      </c>
      <c r="T14" s="126">
        <f t="shared" si="1"/>
      </c>
      <c r="U14" s="281"/>
      <c r="V14" s="125">
        <f t="shared" si="11"/>
      </c>
      <c r="W14" s="126">
        <f t="shared" si="2"/>
      </c>
      <c r="X14" s="281"/>
      <c r="Y14" s="125">
        <f t="shared" si="12"/>
      </c>
      <c r="Z14" s="126">
        <f t="shared" si="3"/>
      </c>
    </row>
    <row r="15" spans="2:26" s="54" customFormat="1" ht="30.75" customHeight="1">
      <c r="B15" s="99"/>
      <c r="C15" s="120" t="s">
        <v>117</v>
      </c>
      <c r="D15" s="102"/>
      <c r="E15" s="121"/>
      <c r="F15" s="281"/>
      <c r="G15" s="122">
        <f t="shared" si="4"/>
      </c>
      <c r="H15" s="123" t="s">
        <v>22</v>
      </c>
      <c r="I15" s="281"/>
      <c r="J15" s="122">
        <f t="shared" si="5"/>
      </c>
      <c r="K15" s="124">
        <f t="shared" si="6"/>
      </c>
      <c r="L15" s="281"/>
      <c r="M15" s="125">
        <f t="shared" si="7"/>
      </c>
      <c r="N15" s="126">
        <f t="shared" si="8"/>
      </c>
      <c r="O15" s="281"/>
      <c r="P15" s="125">
        <f t="shared" si="9"/>
      </c>
      <c r="Q15" s="126">
        <f t="shared" si="0"/>
      </c>
      <c r="R15" s="281"/>
      <c r="S15" s="125">
        <f t="shared" si="10"/>
      </c>
      <c r="T15" s="126">
        <f t="shared" si="1"/>
      </c>
      <c r="U15" s="281"/>
      <c r="V15" s="125">
        <f t="shared" si="11"/>
      </c>
      <c r="W15" s="126">
        <f t="shared" si="2"/>
      </c>
      <c r="X15" s="281"/>
      <c r="Y15" s="125">
        <f t="shared" si="12"/>
      </c>
      <c r="Z15" s="126">
        <f t="shared" si="3"/>
      </c>
    </row>
    <row r="16" spans="2:26" s="54" customFormat="1" ht="30.75" customHeight="1">
      <c r="B16" s="99"/>
      <c r="C16" s="120" t="s">
        <v>93</v>
      </c>
      <c r="D16" s="102"/>
      <c r="E16" s="121"/>
      <c r="F16" s="281"/>
      <c r="G16" s="122">
        <f t="shared" si="4"/>
      </c>
      <c r="H16" s="123" t="s">
        <v>22</v>
      </c>
      <c r="I16" s="281"/>
      <c r="J16" s="122">
        <f t="shared" si="5"/>
      </c>
      <c r="K16" s="124">
        <f t="shared" si="6"/>
      </c>
      <c r="L16" s="281"/>
      <c r="M16" s="125">
        <f t="shared" si="7"/>
      </c>
      <c r="N16" s="126">
        <f t="shared" si="8"/>
      </c>
      <c r="O16" s="281"/>
      <c r="P16" s="125">
        <f t="shared" si="9"/>
      </c>
      <c r="Q16" s="126">
        <f t="shared" si="0"/>
      </c>
      <c r="R16" s="281"/>
      <c r="S16" s="125">
        <f t="shared" si="10"/>
      </c>
      <c r="T16" s="126">
        <f t="shared" si="1"/>
      </c>
      <c r="U16" s="281"/>
      <c r="V16" s="125">
        <f t="shared" si="11"/>
      </c>
      <c r="W16" s="126">
        <f t="shared" si="2"/>
      </c>
      <c r="X16" s="281"/>
      <c r="Y16" s="125">
        <f t="shared" si="12"/>
      </c>
      <c r="Z16" s="126">
        <f t="shared" si="3"/>
      </c>
    </row>
    <row r="17" spans="2:26" s="54" customFormat="1" ht="30.75" customHeight="1">
      <c r="B17" s="99"/>
      <c r="C17" s="120" t="s">
        <v>94</v>
      </c>
      <c r="D17" s="102"/>
      <c r="E17" s="121"/>
      <c r="F17" s="281"/>
      <c r="G17" s="122">
        <f t="shared" si="4"/>
      </c>
      <c r="H17" s="123" t="s">
        <v>22</v>
      </c>
      <c r="I17" s="281"/>
      <c r="J17" s="122">
        <f t="shared" si="5"/>
      </c>
      <c r="K17" s="124">
        <f t="shared" si="6"/>
      </c>
      <c r="L17" s="281"/>
      <c r="M17" s="125">
        <f t="shared" si="7"/>
      </c>
      <c r="N17" s="126">
        <f t="shared" si="8"/>
      </c>
      <c r="O17" s="281"/>
      <c r="P17" s="125">
        <f t="shared" si="9"/>
      </c>
      <c r="Q17" s="126">
        <f t="shared" si="0"/>
      </c>
      <c r="R17" s="281"/>
      <c r="S17" s="125">
        <f t="shared" si="10"/>
      </c>
      <c r="T17" s="126">
        <f t="shared" si="1"/>
      </c>
      <c r="U17" s="281"/>
      <c r="V17" s="125">
        <f t="shared" si="11"/>
      </c>
      <c r="W17" s="126">
        <f t="shared" si="2"/>
      </c>
      <c r="X17" s="281"/>
      <c r="Y17" s="125">
        <f t="shared" si="12"/>
      </c>
      <c r="Z17" s="126">
        <f t="shared" si="3"/>
      </c>
    </row>
    <row r="18" spans="2:26" s="54" customFormat="1" ht="30.75" customHeight="1">
      <c r="B18" s="99"/>
      <c r="C18" s="120" t="s">
        <v>95</v>
      </c>
      <c r="D18" s="102"/>
      <c r="E18" s="93" t="s">
        <v>138</v>
      </c>
      <c r="F18" s="281"/>
      <c r="G18" s="122">
        <f t="shared" si="4"/>
      </c>
      <c r="H18" s="123" t="s">
        <v>22</v>
      </c>
      <c r="I18" s="281"/>
      <c r="J18" s="122">
        <f t="shared" si="5"/>
      </c>
      <c r="K18" s="124">
        <f t="shared" si="6"/>
      </c>
      <c r="L18" s="281"/>
      <c r="M18" s="125">
        <f t="shared" si="7"/>
      </c>
      <c r="N18" s="126">
        <f t="shared" si="8"/>
      </c>
      <c r="O18" s="281"/>
      <c r="P18" s="125">
        <f t="shared" si="9"/>
      </c>
      <c r="Q18" s="126">
        <f t="shared" si="0"/>
      </c>
      <c r="R18" s="281"/>
      <c r="S18" s="125">
        <f t="shared" si="10"/>
      </c>
      <c r="T18" s="126">
        <f t="shared" si="1"/>
      </c>
      <c r="U18" s="281"/>
      <c r="V18" s="125">
        <f t="shared" si="11"/>
      </c>
      <c r="W18" s="126">
        <f t="shared" si="2"/>
      </c>
      <c r="X18" s="281"/>
      <c r="Y18" s="125">
        <f t="shared" si="12"/>
      </c>
      <c r="Z18" s="126">
        <f t="shared" si="3"/>
      </c>
    </row>
    <row r="19" spans="2:26" s="54" customFormat="1" ht="30.75" customHeight="1">
      <c r="B19" s="524" t="s">
        <v>379</v>
      </c>
      <c r="C19" s="120" t="s">
        <v>122</v>
      </c>
      <c r="D19" s="102"/>
      <c r="E19" s="93" t="s">
        <v>138</v>
      </c>
      <c r="F19" s="281"/>
      <c r="G19" s="122">
        <f t="shared" si="4"/>
      </c>
      <c r="H19" s="123" t="s">
        <v>22</v>
      </c>
      <c r="I19" s="281"/>
      <c r="J19" s="122">
        <f t="shared" si="5"/>
      </c>
      <c r="K19" s="124">
        <f t="shared" si="6"/>
      </c>
      <c r="L19" s="281"/>
      <c r="M19" s="125">
        <f t="shared" si="7"/>
      </c>
      <c r="N19" s="126">
        <f t="shared" si="8"/>
      </c>
      <c r="O19" s="281"/>
      <c r="P19" s="125">
        <f t="shared" si="9"/>
      </c>
      <c r="Q19" s="126">
        <f t="shared" si="0"/>
      </c>
      <c r="R19" s="281"/>
      <c r="S19" s="125">
        <f t="shared" si="10"/>
      </c>
      <c r="T19" s="126">
        <f t="shared" si="1"/>
      </c>
      <c r="U19" s="281"/>
      <c r="V19" s="125">
        <f t="shared" si="11"/>
      </c>
      <c r="W19" s="126">
        <f t="shared" si="2"/>
      </c>
      <c r="X19" s="281"/>
      <c r="Y19" s="125">
        <f t="shared" si="12"/>
      </c>
      <c r="Z19" s="126">
        <f t="shared" si="3"/>
      </c>
    </row>
    <row r="20" spans="2:26" s="54" customFormat="1" ht="30.75" customHeight="1">
      <c r="B20" s="524"/>
      <c r="C20" s="128" t="s">
        <v>200</v>
      </c>
      <c r="D20" s="102"/>
      <c r="E20" s="93" t="s">
        <v>165</v>
      </c>
      <c r="F20" s="282"/>
      <c r="G20" s="129">
        <f t="shared" si="4"/>
      </c>
      <c r="H20" s="130" t="s">
        <v>22</v>
      </c>
      <c r="I20" s="282"/>
      <c r="J20" s="129">
        <f t="shared" si="5"/>
      </c>
      <c r="K20" s="131">
        <f t="shared" si="6"/>
      </c>
      <c r="L20" s="282"/>
      <c r="M20" s="132">
        <f t="shared" si="7"/>
      </c>
      <c r="N20" s="133">
        <f t="shared" si="8"/>
      </c>
      <c r="O20" s="282"/>
      <c r="P20" s="132">
        <f t="shared" si="9"/>
      </c>
      <c r="Q20" s="133">
        <f t="shared" si="0"/>
      </c>
      <c r="R20" s="282"/>
      <c r="S20" s="132">
        <f t="shared" si="10"/>
      </c>
      <c r="T20" s="133">
        <f t="shared" si="1"/>
      </c>
      <c r="U20" s="282"/>
      <c r="V20" s="132">
        <f t="shared" si="11"/>
      </c>
      <c r="W20" s="133">
        <f t="shared" si="2"/>
      </c>
      <c r="X20" s="282"/>
      <c r="Y20" s="132">
        <f t="shared" si="12"/>
      </c>
      <c r="Z20" s="133">
        <f t="shared" si="3"/>
      </c>
    </row>
    <row r="21" spans="2:26" s="54" customFormat="1" ht="30.75" customHeight="1">
      <c r="B21" s="524"/>
      <c r="C21" s="128" t="s">
        <v>201</v>
      </c>
      <c r="D21" s="102"/>
      <c r="E21" s="93"/>
      <c r="F21" s="282"/>
      <c r="G21" s="129">
        <f t="shared" si="4"/>
      </c>
      <c r="H21" s="130" t="s">
        <v>22</v>
      </c>
      <c r="I21" s="282"/>
      <c r="J21" s="129">
        <f t="shared" si="5"/>
      </c>
      <c r="K21" s="131">
        <f t="shared" si="6"/>
      </c>
      <c r="L21" s="282"/>
      <c r="M21" s="132">
        <f t="shared" si="7"/>
      </c>
      <c r="N21" s="133">
        <f t="shared" si="8"/>
      </c>
      <c r="O21" s="282"/>
      <c r="P21" s="132">
        <f t="shared" si="9"/>
      </c>
      <c r="Q21" s="133">
        <f t="shared" si="0"/>
      </c>
      <c r="R21" s="282"/>
      <c r="S21" s="132">
        <f t="shared" si="10"/>
      </c>
      <c r="T21" s="133">
        <f t="shared" si="1"/>
      </c>
      <c r="U21" s="282"/>
      <c r="V21" s="132">
        <f t="shared" si="11"/>
      </c>
      <c r="W21" s="133">
        <f t="shared" si="2"/>
      </c>
      <c r="X21" s="282"/>
      <c r="Y21" s="132">
        <f t="shared" si="12"/>
      </c>
      <c r="Z21" s="133">
        <f t="shared" si="3"/>
      </c>
    </row>
    <row r="22" spans="2:26" s="54" customFormat="1" ht="30.75" customHeight="1">
      <c r="B22" s="524"/>
      <c r="C22" s="128" t="s">
        <v>98</v>
      </c>
      <c r="D22" s="128"/>
      <c r="E22" s="93"/>
      <c r="F22" s="282"/>
      <c r="G22" s="129">
        <f t="shared" si="4"/>
      </c>
      <c r="H22" s="130" t="s">
        <v>22</v>
      </c>
      <c r="I22" s="282"/>
      <c r="J22" s="129">
        <f t="shared" si="5"/>
      </c>
      <c r="K22" s="131">
        <f t="shared" si="6"/>
      </c>
      <c r="L22" s="282"/>
      <c r="M22" s="132">
        <f t="shared" si="7"/>
      </c>
      <c r="N22" s="133">
        <f t="shared" si="8"/>
      </c>
      <c r="O22" s="282"/>
      <c r="P22" s="132">
        <f t="shared" si="9"/>
      </c>
      <c r="Q22" s="133">
        <f t="shared" si="0"/>
      </c>
      <c r="R22" s="282"/>
      <c r="S22" s="132">
        <f t="shared" si="10"/>
      </c>
      <c r="T22" s="133">
        <f t="shared" si="1"/>
      </c>
      <c r="U22" s="282"/>
      <c r="V22" s="132">
        <f t="shared" si="11"/>
      </c>
      <c r="W22" s="133">
        <f t="shared" si="2"/>
      </c>
      <c r="X22" s="282"/>
      <c r="Y22" s="132">
        <f t="shared" si="12"/>
      </c>
      <c r="Z22" s="133">
        <f t="shared" si="3"/>
      </c>
    </row>
    <row r="23" spans="2:26" s="54" customFormat="1" ht="30.75" customHeight="1">
      <c r="B23" s="524"/>
      <c r="C23" s="128" t="s">
        <v>99</v>
      </c>
      <c r="D23" s="134"/>
      <c r="E23" s="93"/>
      <c r="F23" s="282"/>
      <c r="G23" s="129">
        <f t="shared" si="4"/>
      </c>
      <c r="H23" s="130" t="s">
        <v>22</v>
      </c>
      <c r="I23" s="282"/>
      <c r="J23" s="129">
        <f t="shared" si="5"/>
      </c>
      <c r="K23" s="131">
        <f t="shared" si="6"/>
      </c>
      <c r="L23" s="282"/>
      <c r="M23" s="132">
        <f t="shared" si="7"/>
      </c>
      <c r="N23" s="133">
        <f t="shared" si="8"/>
      </c>
      <c r="O23" s="282"/>
      <c r="P23" s="132">
        <f t="shared" si="9"/>
      </c>
      <c r="Q23" s="133">
        <f t="shared" si="0"/>
      </c>
      <c r="R23" s="282"/>
      <c r="S23" s="132">
        <f t="shared" si="10"/>
      </c>
      <c r="T23" s="133">
        <f t="shared" si="1"/>
      </c>
      <c r="U23" s="282"/>
      <c r="V23" s="132">
        <f t="shared" si="11"/>
      </c>
      <c r="W23" s="133">
        <f t="shared" si="2"/>
      </c>
      <c r="X23" s="282"/>
      <c r="Y23" s="132">
        <f t="shared" si="12"/>
      </c>
      <c r="Z23" s="133">
        <f t="shared" si="3"/>
      </c>
    </row>
    <row r="24" spans="2:26" s="54" customFormat="1" ht="30.75" customHeight="1">
      <c r="B24" s="524"/>
      <c r="C24" s="128" t="s">
        <v>166</v>
      </c>
      <c r="D24" s="134"/>
      <c r="E24" s="93" t="s">
        <v>165</v>
      </c>
      <c r="F24" s="282"/>
      <c r="G24" s="129">
        <f t="shared" si="4"/>
      </c>
      <c r="H24" s="130" t="s">
        <v>22</v>
      </c>
      <c r="I24" s="282"/>
      <c r="J24" s="129">
        <f t="shared" si="5"/>
      </c>
      <c r="K24" s="131">
        <f t="shared" si="6"/>
      </c>
      <c r="L24" s="282"/>
      <c r="M24" s="132">
        <f t="shared" si="7"/>
      </c>
      <c r="N24" s="133">
        <f t="shared" si="8"/>
      </c>
      <c r="O24" s="282"/>
      <c r="P24" s="132">
        <f t="shared" si="9"/>
      </c>
      <c r="Q24" s="133">
        <f t="shared" si="0"/>
      </c>
      <c r="R24" s="282"/>
      <c r="S24" s="132">
        <f t="shared" si="10"/>
      </c>
      <c r="T24" s="133">
        <f t="shared" si="1"/>
      </c>
      <c r="U24" s="282"/>
      <c r="V24" s="132">
        <f t="shared" si="11"/>
      </c>
      <c r="W24" s="133">
        <f t="shared" si="2"/>
      </c>
      <c r="X24" s="282"/>
      <c r="Y24" s="132">
        <f t="shared" si="12"/>
      </c>
      <c r="Z24" s="133">
        <f t="shared" si="3"/>
      </c>
    </row>
    <row r="25" spans="2:26" s="54" customFormat="1" ht="30.75" customHeight="1">
      <c r="B25" s="524"/>
      <c r="C25" s="128" t="s">
        <v>167</v>
      </c>
      <c r="D25" s="134"/>
      <c r="E25" s="93"/>
      <c r="F25" s="282"/>
      <c r="G25" s="129">
        <f t="shared" si="4"/>
      </c>
      <c r="H25" s="130" t="s">
        <v>22</v>
      </c>
      <c r="I25" s="282"/>
      <c r="J25" s="129">
        <f t="shared" si="5"/>
      </c>
      <c r="K25" s="131">
        <f t="shared" si="6"/>
      </c>
      <c r="L25" s="282"/>
      <c r="M25" s="132">
        <f t="shared" si="7"/>
      </c>
      <c r="N25" s="133">
        <f t="shared" si="8"/>
      </c>
      <c r="O25" s="282"/>
      <c r="P25" s="132">
        <f t="shared" si="9"/>
      </c>
      <c r="Q25" s="133">
        <f t="shared" si="0"/>
      </c>
      <c r="R25" s="282"/>
      <c r="S25" s="132">
        <f t="shared" si="10"/>
      </c>
      <c r="T25" s="133">
        <f t="shared" si="1"/>
      </c>
      <c r="U25" s="282"/>
      <c r="V25" s="132">
        <f t="shared" si="11"/>
      </c>
      <c r="W25" s="133">
        <f t="shared" si="2"/>
      </c>
      <c r="X25" s="282"/>
      <c r="Y25" s="132">
        <f t="shared" si="12"/>
      </c>
      <c r="Z25" s="133">
        <f t="shared" si="3"/>
      </c>
    </row>
    <row r="26" spans="2:26" s="54" customFormat="1" ht="30.75" customHeight="1">
      <c r="B26" s="127"/>
      <c r="C26" s="128" t="s">
        <v>101</v>
      </c>
      <c r="D26" s="128"/>
      <c r="E26" s="93"/>
      <c r="F26" s="282"/>
      <c r="G26" s="129">
        <f t="shared" si="4"/>
      </c>
      <c r="H26" s="130" t="s">
        <v>22</v>
      </c>
      <c r="I26" s="282"/>
      <c r="J26" s="129">
        <f t="shared" si="5"/>
      </c>
      <c r="K26" s="131">
        <f t="shared" si="6"/>
      </c>
      <c r="L26" s="282"/>
      <c r="M26" s="132">
        <f t="shared" si="7"/>
      </c>
      <c r="N26" s="133">
        <f t="shared" si="8"/>
      </c>
      <c r="O26" s="282"/>
      <c r="P26" s="132">
        <f t="shared" si="9"/>
      </c>
      <c r="Q26" s="133">
        <f t="shared" si="0"/>
      </c>
      <c r="R26" s="282"/>
      <c r="S26" s="132">
        <f t="shared" si="10"/>
      </c>
      <c r="T26" s="133">
        <f t="shared" si="1"/>
      </c>
      <c r="U26" s="282"/>
      <c r="V26" s="132">
        <f t="shared" si="11"/>
      </c>
      <c r="W26" s="133">
        <f t="shared" si="2"/>
      </c>
      <c r="X26" s="282"/>
      <c r="Y26" s="132">
        <f t="shared" si="12"/>
      </c>
      <c r="Z26" s="133">
        <f t="shared" si="3"/>
      </c>
    </row>
    <row r="27" spans="2:26" s="54" customFormat="1" ht="30.75" customHeight="1">
      <c r="B27" s="127"/>
      <c r="C27" s="128" t="s">
        <v>125</v>
      </c>
      <c r="D27" s="102"/>
      <c r="E27" s="93"/>
      <c r="F27" s="282"/>
      <c r="G27" s="129">
        <f t="shared" si="4"/>
      </c>
      <c r="H27" s="130" t="s">
        <v>22</v>
      </c>
      <c r="I27" s="282"/>
      <c r="J27" s="129">
        <f t="shared" si="5"/>
      </c>
      <c r="K27" s="131">
        <f t="shared" si="6"/>
      </c>
      <c r="L27" s="282"/>
      <c r="M27" s="132">
        <f t="shared" si="7"/>
      </c>
      <c r="N27" s="133">
        <f t="shared" si="8"/>
      </c>
      <c r="O27" s="282"/>
      <c r="P27" s="132">
        <f t="shared" si="9"/>
      </c>
      <c r="Q27" s="133">
        <f t="shared" si="0"/>
      </c>
      <c r="R27" s="282"/>
      <c r="S27" s="132">
        <f t="shared" si="10"/>
      </c>
      <c r="T27" s="133">
        <f t="shared" si="1"/>
      </c>
      <c r="U27" s="282"/>
      <c r="V27" s="132">
        <f t="shared" si="11"/>
      </c>
      <c r="W27" s="133">
        <f t="shared" si="2"/>
      </c>
      <c r="X27" s="282"/>
      <c r="Y27" s="132">
        <f t="shared" si="12"/>
      </c>
      <c r="Z27" s="133">
        <f t="shared" si="3"/>
      </c>
    </row>
    <row r="28" spans="2:26" s="54" customFormat="1" ht="30.75" customHeight="1">
      <c r="B28" s="127"/>
      <c r="C28" s="128" t="s">
        <v>103</v>
      </c>
      <c r="D28" s="102"/>
      <c r="E28" s="93" t="s">
        <v>138</v>
      </c>
      <c r="F28" s="282"/>
      <c r="G28" s="129">
        <f t="shared" si="4"/>
      </c>
      <c r="H28" s="130" t="s">
        <v>22</v>
      </c>
      <c r="I28" s="282"/>
      <c r="J28" s="129">
        <f t="shared" si="5"/>
      </c>
      <c r="K28" s="131">
        <f t="shared" si="6"/>
      </c>
      <c r="L28" s="282"/>
      <c r="M28" s="132">
        <f t="shared" si="7"/>
      </c>
      <c r="N28" s="133">
        <f t="shared" si="8"/>
      </c>
      <c r="O28" s="282"/>
      <c r="P28" s="132">
        <f t="shared" si="9"/>
      </c>
      <c r="Q28" s="133">
        <f t="shared" si="0"/>
      </c>
      <c r="R28" s="282"/>
      <c r="S28" s="132">
        <f t="shared" si="10"/>
      </c>
      <c r="T28" s="133">
        <f t="shared" si="1"/>
      </c>
      <c r="U28" s="282"/>
      <c r="V28" s="132">
        <f t="shared" si="11"/>
      </c>
      <c r="W28" s="133">
        <f t="shared" si="2"/>
      </c>
      <c r="X28" s="282"/>
      <c r="Y28" s="132">
        <f t="shared" si="12"/>
      </c>
      <c r="Z28" s="133">
        <f t="shared" si="3"/>
      </c>
    </row>
    <row r="29" spans="2:26" s="54" customFormat="1" ht="30.75" customHeight="1">
      <c r="B29" s="127"/>
      <c r="C29" s="128" t="s">
        <v>104</v>
      </c>
      <c r="D29" s="102"/>
      <c r="E29" s="93"/>
      <c r="F29" s="282"/>
      <c r="G29" s="129">
        <f t="shared" si="4"/>
      </c>
      <c r="H29" s="130" t="s">
        <v>22</v>
      </c>
      <c r="I29" s="282"/>
      <c r="J29" s="129">
        <f t="shared" si="5"/>
      </c>
      <c r="K29" s="131">
        <f t="shared" si="6"/>
      </c>
      <c r="L29" s="282"/>
      <c r="M29" s="132">
        <f t="shared" si="7"/>
      </c>
      <c r="N29" s="133">
        <f t="shared" si="8"/>
      </c>
      <c r="O29" s="282"/>
      <c r="P29" s="132">
        <f t="shared" si="9"/>
      </c>
      <c r="Q29" s="133">
        <f t="shared" si="0"/>
      </c>
      <c r="R29" s="282"/>
      <c r="S29" s="132">
        <f t="shared" si="10"/>
      </c>
      <c r="T29" s="133">
        <f t="shared" si="1"/>
      </c>
      <c r="U29" s="282"/>
      <c r="V29" s="132">
        <f t="shared" si="11"/>
      </c>
      <c r="W29" s="133">
        <f t="shared" si="2"/>
      </c>
      <c r="X29" s="282"/>
      <c r="Y29" s="132">
        <f t="shared" si="12"/>
      </c>
      <c r="Z29" s="133">
        <f t="shared" si="3"/>
      </c>
    </row>
    <row r="30" spans="2:26" s="54" customFormat="1" ht="30.75" customHeight="1">
      <c r="B30" s="127"/>
      <c r="C30" s="128" t="s">
        <v>105</v>
      </c>
      <c r="D30" s="102"/>
      <c r="E30" s="93"/>
      <c r="F30" s="282"/>
      <c r="G30" s="129">
        <f t="shared" si="4"/>
      </c>
      <c r="H30" s="130" t="s">
        <v>22</v>
      </c>
      <c r="I30" s="282"/>
      <c r="J30" s="129">
        <f t="shared" si="5"/>
      </c>
      <c r="K30" s="131">
        <f t="shared" si="6"/>
      </c>
      <c r="L30" s="282"/>
      <c r="M30" s="132">
        <f t="shared" si="7"/>
      </c>
      <c r="N30" s="133">
        <f t="shared" si="8"/>
      </c>
      <c r="O30" s="282"/>
      <c r="P30" s="132">
        <f t="shared" si="9"/>
      </c>
      <c r="Q30" s="133">
        <f t="shared" si="0"/>
      </c>
      <c r="R30" s="282"/>
      <c r="S30" s="132">
        <f t="shared" si="10"/>
      </c>
      <c r="T30" s="133">
        <f t="shared" si="1"/>
      </c>
      <c r="U30" s="282"/>
      <c r="V30" s="132">
        <f t="shared" si="11"/>
      </c>
      <c r="W30" s="133">
        <f t="shared" si="2"/>
      </c>
      <c r="X30" s="282"/>
      <c r="Y30" s="132">
        <f t="shared" si="12"/>
      </c>
      <c r="Z30" s="133">
        <f t="shared" si="3"/>
      </c>
    </row>
    <row r="31" spans="2:26" s="54" customFormat="1" ht="30.75" customHeight="1">
      <c r="B31" s="99"/>
      <c r="C31" s="128" t="s">
        <v>210</v>
      </c>
      <c r="D31" s="102"/>
      <c r="E31" s="93"/>
      <c r="F31" s="282"/>
      <c r="G31" s="129">
        <f t="shared" si="4"/>
      </c>
      <c r="H31" s="130" t="s">
        <v>22</v>
      </c>
      <c r="I31" s="282"/>
      <c r="J31" s="129">
        <f t="shared" si="5"/>
      </c>
      <c r="K31" s="131">
        <f t="shared" si="6"/>
      </c>
      <c r="L31" s="282"/>
      <c r="M31" s="132">
        <f t="shared" si="7"/>
      </c>
      <c r="N31" s="133">
        <f t="shared" si="8"/>
      </c>
      <c r="O31" s="282"/>
      <c r="P31" s="132">
        <f t="shared" si="9"/>
      </c>
      <c r="Q31" s="133">
        <f t="shared" si="0"/>
      </c>
      <c r="R31" s="282"/>
      <c r="S31" s="132">
        <f t="shared" si="10"/>
      </c>
      <c r="T31" s="133">
        <f t="shared" si="1"/>
      </c>
      <c r="U31" s="282"/>
      <c r="V31" s="132">
        <f t="shared" si="11"/>
      </c>
      <c r="W31" s="133">
        <f t="shared" si="2"/>
      </c>
      <c r="X31" s="282"/>
      <c r="Y31" s="132">
        <f t="shared" si="12"/>
      </c>
      <c r="Z31" s="133">
        <f t="shared" si="3"/>
      </c>
    </row>
    <row r="32" spans="2:26" s="54" customFormat="1" ht="30.75" customHeight="1">
      <c r="B32" s="99"/>
      <c r="C32" s="128" t="s">
        <v>126</v>
      </c>
      <c r="D32" s="102"/>
      <c r="E32" s="93"/>
      <c r="F32" s="282"/>
      <c r="G32" s="129">
        <f t="shared" si="4"/>
      </c>
      <c r="H32" s="130" t="s">
        <v>22</v>
      </c>
      <c r="I32" s="282"/>
      <c r="J32" s="129">
        <f t="shared" si="5"/>
      </c>
      <c r="K32" s="131">
        <f t="shared" si="6"/>
      </c>
      <c r="L32" s="282"/>
      <c r="M32" s="132">
        <f t="shared" si="7"/>
      </c>
      <c r="N32" s="133">
        <f t="shared" si="8"/>
      </c>
      <c r="O32" s="282"/>
      <c r="P32" s="132">
        <f t="shared" si="9"/>
      </c>
      <c r="Q32" s="133">
        <f t="shared" si="0"/>
      </c>
      <c r="R32" s="282"/>
      <c r="S32" s="132">
        <f t="shared" si="10"/>
      </c>
      <c r="T32" s="133">
        <f t="shared" si="1"/>
      </c>
      <c r="U32" s="282"/>
      <c r="V32" s="132">
        <f t="shared" si="11"/>
      </c>
      <c r="W32" s="133">
        <f t="shared" si="2"/>
      </c>
      <c r="X32" s="282"/>
      <c r="Y32" s="132">
        <f t="shared" si="12"/>
      </c>
      <c r="Z32" s="133">
        <f t="shared" si="3"/>
      </c>
    </row>
    <row r="33" spans="2:26" s="54" customFormat="1" ht="30.75" customHeight="1">
      <c r="B33" s="99"/>
      <c r="C33" s="128" t="s">
        <v>96</v>
      </c>
      <c r="D33" s="134"/>
      <c r="E33" s="93"/>
      <c r="F33" s="282"/>
      <c r="G33" s="129">
        <f t="shared" si="4"/>
      </c>
      <c r="H33" s="130" t="s">
        <v>22</v>
      </c>
      <c r="I33" s="282"/>
      <c r="J33" s="129">
        <f t="shared" si="5"/>
      </c>
      <c r="K33" s="131">
        <f t="shared" si="6"/>
      </c>
      <c r="L33" s="282"/>
      <c r="M33" s="132">
        <f t="shared" si="7"/>
      </c>
      <c r="N33" s="133">
        <f t="shared" si="8"/>
      </c>
      <c r="O33" s="282"/>
      <c r="P33" s="132">
        <f t="shared" si="9"/>
      </c>
      <c r="Q33" s="133">
        <f t="shared" si="0"/>
      </c>
      <c r="R33" s="282"/>
      <c r="S33" s="132">
        <f t="shared" si="10"/>
      </c>
      <c r="T33" s="133">
        <f t="shared" si="1"/>
      </c>
      <c r="U33" s="282"/>
      <c r="V33" s="132">
        <f t="shared" si="11"/>
      </c>
      <c r="W33" s="133">
        <f t="shared" si="2"/>
      </c>
      <c r="X33" s="282"/>
      <c r="Y33" s="132">
        <f t="shared" si="12"/>
      </c>
      <c r="Z33" s="133">
        <f t="shared" si="3"/>
      </c>
    </row>
    <row r="34" spans="2:26" s="54" customFormat="1" ht="30.75" customHeight="1">
      <c r="B34" s="99"/>
      <c r="C34" s="128" t="s">
        <v>127</v>
      </c>
      <c r="D34" s="134"/>
      <c r="E34" s="93"/>
      <c r="F34" s="282"/>
      <c r="G34" s="129">
        <f t="shared" si="4"/>
      </c>
      <c r="H34" s="130" t="s">
        <v>22</v>
      </c>
      <c r="I34" s="282"/>
      <c r="J34" s="129">
        <f t="shared" si="5"/>
      </c>
      <c r="K34" s="131">
        <f t="shared" si="6"/>
      </c>
      <c r="L34" s="282"/>
      <c r="M34" s="132">
        <f t="shared" si="7"/>
      </c>
      <c r="N34" s="133">
        <f t="shared" si="8"/>
      </c>
      <c r="O34" s="282"/>
      <c r="P34" s="132">
        <f t="shared" si="9"/>
      </c>
      <c r="Q34" s="133">
        <f t="shared" si="0"/>
      </c>
      <c r="R34" s="282"/>
      <c r="S34" s="132">
        <f t="shared" si="10"/>
      </c>
      <c r="T34" s="133">
        <f t="shared" si="1"/>
      </c>
      <c r="U34" s="282"/>
      <c r="V34" s="132">
        <f t="shared" si="11"/>
      </c>
      <c r="W34" s="133">
        <f t="shared" si="2"/>
      </c>
      <c r="X34" s="282"/>
      <c r="Y34" s="132">
        <f t="shared" si="12"/>
      </c>
      <c r="Z34" s="133">
        <f t="shared" si="3"/>
      </c>
    </row>
    <row r="35" spans="2:26" s="54" customFormat="1" ht="30.75" customHeight="1">
      <c r="B35" s="99"/>
      <c r="C35" s="128" t="s">
        <v>128</v>
      </c>
      <c r="D35" s="134"/>
      <c r="E35" s="93"/>
      <c r="F35" s="282"/>
      <c r="G35" s="129">
        <f t="shared" si="4"/>
      </c>
      <c r="H35" s="130" t="s">
        <v>22</v>
      </c>
      <c r="I35" s="282"/>
      <c r="J35" s="129">
        <f t="shared" si="5"/>
      </c>
      <c r="K35" s="131">
        <f t="shared" si="6"/>
      </c>
      <c r="L35" s="282"/>
      <c r="M35" s="132">
        <f t="shared" si="7"/>
      </c>
      <c r="N35" s="133">
        <f t="shared" si="8"/>
      </c>
      <c r="O35" s="282"/>
      <c r="P35" s="132">
        <f t="shared" si="9"/>
      </c>
      <c r="Q35" s="133">
        <f t="shared" si="0"/>
      </c>
      <c r="R35" s="282"/>
      <c r="S35" s="132">
        <f t="shared" si="10"/>
      </c>
      <c r="T35" s="133">
        <f t="shared" si="1"/>
      </c>
      <c r="U35" s="282"/>
      <c r="V35" s="132">
        <f t="shared" si="11"/>
      </c>
      <c r="W35" s="133">
        <f t="shared" si="2"/>
      </c>
      <c r="X35" s="282"/>
      <c r="Y35" s="132">
        <f t="shared" si="12"/>
      </c>
      <c r="Z35" s="133">
        <f t="shared" si="3"/>
      </c>
    </row>
    <row r="36" spans="2:26" s="54" customFormat="1" ht="30.75" customHeight="1">
      <c r="B36" s="135"/>
      <c r="C36" s="128" t="s">
        <v>129</v>
      </c>
      <c r="D36" s="134"/>
      <c r="E36" s="93"/>
      <c r="F36" s="282"/>
      <c r="G36" s="129">
        <f t="shared" si="4"/>
      </c>
      <c r="H36" s="130" t="s">
        <v>22</v>
      </c>
      <c r="I36" s="282"/>
      <c r="J36" s="129">
        <f t="shared" si="5"/>
      </c>
      <c r="K36" s="131">
        <f t="shared" si="6"/>
      </c>
      <c r="L36" s="282"/>
      <c r="M36" s="132">
        <f t="shared" si="7"/>
      </c>
      <c r="N36" s="133">
        <f t="shared" si="8"/>
      </c>
      <c r="O36" s="282"/>
      <c r="P36" s="132">
        <f t="shared" si="9"/>
      </c>
      <c r="Q36" s="133">
        <f t="shared" si="0"/>
      </c>
      <c r="R36" s="282"/>
      <c r="S36" s="132">
        <f t="shared" si="10"/>
      </c>
      <c r="T36" s="133">
        <f t="shared" si="1"/>
      </c>
      <c r="U36" s="282"/>
      <c r="V36" s="132">
        <f t="shared" si="11"/>
      </c>
      <c r="W36" s="133">
        <f t="shared" si="2"/>
      </c>
      <c r="X36" s="282"/>
      <c r="Y36" s="132">
        <f t="shared" si="12"/>
      </c>
      <c r="Z36" s="133">
        <f t="shared" si="3"/>
      </c>
    </row>
    <row r="37" spans="2:26" s="54" customFormat="1" ht="30.75" customHeight="1">
      <c r="B37" s="99"/>
      <c r="C37" s="128" t="s">
        <v>106</v>
      </c>
      <c r="D37" s="134"/>
      <c r="E37" s="93"/>
      <c r="F37" s="282"/>
      <c r="G37" s="129">
        <f t="shared" si="4"/>
      </c>
      <c r="H37" s="130" t="s">
        <v>22</v>
      </c>
      <c r="I37" s="282"/>
      <c r="J37" s="129">
        <f t="shared" si="5"/>
      </c>
      <c r="K37" s="131">
        <f t="shared" si="6"/>
      </c>
      <c r="L37" s="282"/>
      <c r="M37" s="132">
        <f t="shared" si="7"/>
      </c>
      <c r="N37" s="133">
        <f t="shared" si="8"/>
      </c>
      <c r="O37" s="282"/>
      <c r="P37" s="132">
        <f t="shared" si="9"/>
      </c>
      <c r="Q37" s="133">
        <f t="shared" si="0"/>
      </c>
      <c r="R37" s="282"/>
      <c r="S37" s="132">
        <f t="shared" si="10"/>
      </c>
      <c r="T37" s="133">
        <f t="shared" si="1"/>
      </c>
      <c r="U37" s="282"/>
      <c r="V37" s="132">
        <f t="shared" si="11"/>
      </c>
      <c r="W37" s="133">
        <f t="shared" si="2"/>
      </c>
      <c r="X37" s="282"/>
      <c r="Y37" s="132">
        <f t="shared" si="12"/>
      </c>
      <c r="Z37" s="133">
        <f t="shared" si="3"/>
      </c>
    </row>
    <row r="38" spans="2:26" s="54" customFormat="1" ht="30.75" customHeight="1">
      <c r="B38" s="99"/>
      <c r="C38" s="128" t="s">
        <v>199</v>
      </c>
      <c r="D38" s="134"/>
      <c r="E38" s="93"/>
      <c r="F38" s="282"/>
      <c r="G38" s="129">
        <f t="shared" si="4"/>
      </c>
      <c r="H38" s="130" t="s">
        <v>22</v>
      </c>
      <c r="I38" s="282"/>
      <c r="J38" s="129">
        <f t="shared" si="5"/>
      </c>
      <c r="K38" s="131">
        <f t="shared" si="6"/>
      </c>
      <c r="L38" s="282"/>
      <c r="M38" s="132">
        <f t="shared" si="7"/>
      </c>
      <c r="N38" s="133">
        <f t="shared" si="8"/>
      </c>
      <c r="O38" s="282"/>
      <c r="P38" s="132">
        <f t="shared" si="9"/>
      </c>
      <c r="Q38" s="133">
        <f t="shared" si="0"/>
      </c>
      <c r="R38" s="282"/>
      <c r="S38" s="132">
        <f t="shared" si="10"/>
      </c>
      <c r="T38" s="133">
        <f t="shared" si="1"/>
      </c>
      <c r="U38" s="282"/>
      <c r="V38" s="132">
        <f t="shared" si="11"/>
      </c>
      <c r="W38" s="133">
        <f t="shared" si="2"/>
      </c>
      <c r="X38" s="282"/>
      <c r="Y38" s="132">
        <f t="shared" si="12"/>
      </c>
      <c r="Z38" s="133">
        <f t="shared" si="3"/>
      </c>
    </row>
    <row r="39" spans="2:26" s="54" customFormat="1" ht="30.75" customHeight="1">
      <c r="B39" s="99"/>
      <c r="C39" s="285"/>
      <c r="D39" s="286"/>
      <c r="E39" s="121" t="s">
        <v>137</v>
      </c>
      <c r="F39" s="282"/>
      <c r="G39" s="129">
        <f t="shared" si="4"/>
      </c>
      <c r="H39" s="130" t="s">
        <v>22</v>
      </c>
      <c r="I39" s="282"/>
      <c r="J39" s="129">
        <f t="shared" si="5"/>
      </c>
      <c r="K39" s="131">
        <f t="shared" si="6"/>
      </c>
      <c r="L39" s="282"/>
      <c r="M39" s="132">
        <f t="shared" si="7"/>
      </c>
      <c r="N39" s="133">
        <f t="shared" si="8"/>
      </c>
      <c r="O39" s="282"/>
      <c r="P39" s="132">
        <f t="shared" si="9"/>
      </c>
      <c r="Q39" s="133">
        <f t="shared" si="0"/>
      </c>
      <c r="R39" s="282"/>
      <c r="S39" s="132">
        <f t="shared" si="10"/>
      </c>
      <c r="T39" s="133">
        <f t="shared" si="1"/>
      </c>
      <c r="U39" s="282"/>
      <c r="V39" s="132">
        <f t="shared" si="11"/>
      </c>
      <c r="W39" s="133">
        <f t="shared" si="2"/>
      </c>
      <c r="X39" s="282"/>
      <c r="Y39" s="132">
        <f t="shared" si="12"/>
      </c>
      <c r="Z39" s="133">
        <f t="shared" si="3"/>
      </c>
    </row>
    <row r="40" spans="2:26" s="54" customFormat="1" ht="30.75" customHeight="1">
      <c r="B40" s="99"/>
      <c r="C40" s="120" t="s">
        <v>385</v>
      </c>
      <c r="D40" s="102"/>
      <c r="E40" s="121" t="s">
        <v>137</v>
      </c>
      <c r="F40" s="282"/>
      <c r="G40" s="129">
        <f t="shared" si="4"/>
      </c>
      <c r="H40" s="130" t="s">
        <v>22</v>
      </c>
      <c r="I40" s="282"/>
      <c r="J40" s="129">
        <f t="shared" si="5"/>
      </c>
      <c r="K40" s="131">
        <f t="shared" si="6"/>
      </c>
      <c r="L40" s="282"/>
      <c r="M40" s="132">
        <f t="shared" si="7"/>
      </c>
      <c r="N40" s="133">
        <f t="shared" si="8"/>
      </c>
      <c r="O40" s="282"/>
      <c r="P40" s="132">
        <f t="shared" si="9"/>
      </c>
      <c r="Q40" s="133">
        <f t="shared" si="0"/>
      </c>
      <c r="R40" s="282"/>
      <c r="S40" s="132">
        <f t="shared" si="10"/>
      </c>
      <c r="T40" s="133">
        <f t="shared" si="1"/>
      </c>
      <c r="U40" s="282"/>
      <c r="V40" s="132">
        <f t="shared" si="11"/>
      </c>
      <c r="W40" s="133">
        <f t="shared" si="2"/>
      </c>
      <c r="X40" s="282"/>
      <c r="Y40" s="132">
        <f t="shared" si="12"/>
      </c>
      <c r="Z40" s="133">
        <f t="shared" si="3"/>
      </c>
    </row>
    <row r="41" spans="2:26" s="54" customFormat="1" ht="30.75" customHeight="1">
      <c r="B41" s="99"/>
      <c r="C41" s="284"/>
      <c r="D41" s="283" t="s">
        <v>392</v>
      </c>
      <c r="E41" s="121"/>
      <c r="F41" s="281"/>
      <c r="G41" s="122">
        <f t="shared" si="4"/>
      </c>
      <c r="H41" s="123" t="s">
        <v>22</v>
      </c>
      <c r="I41" s="281"/>
      <c r="J41" s="122">
        <f t="shared" si="5"/>
      </c>
      <c r="K41" s="124">
        <f t="shared" si="6"/>
      </c>
      <c r="L41" s="281"/>
      <c r="M41" s="125">
        <f t="shared" si="7"/>
      </c>
      <c r="N41" s="126">
        <f t="shared" si="8"/>
      </c>
      <c r="O41" s="281"/>
      <c r="P41" s="125">
        <f t="shared" si="9"/>
      </c>
      <c r="Q41" s="126">
        <f t="shared" si="0"/>
      </c>
      <c r="R41" s="281"/>
      <c r="S41" s="125">
        <f t="shared" si="10"/>
      </c>
      <c r="T41" s="126">
        <f t="shared" si="1"/>
      </c>
      <c r="U41" s="281"/>
      <c r="V41" s="125">
        <f t="shared" si="11"/>
      </c>
      <c r="W41" s="126">
        <f t="shared" si="2"/>
      </c>
      <c r="X41" s="281"/>
      <c r="Y41" s="125">
        <f t="shared" si="12"/>
      </c>
      <c r="Z41" s="126">
        <f t="shared" si="3"/>
      </c>
    </row>
    <row r="42" spans="2:26" s="54" customFormat="1" ht="30.75" customHeight="1">
      <c r="B42" s="99"/>
      <c r="C42" s="284"/>
      <c r="D42" s="283"/>
      <c r="E42" s="121"/>
      <c r="F42" s="281"/>
      <c r="G42" s="122">
        <f t="shared" si="4"/>
      </c>
      <c r="H42" s="123" t="s">
        <v>22</v>
      </c>
      <c r="I42" s="281"/>
      <c r="J42" s="122">
        <f t="shared" si="5"/>
      </c>
      <c r="K42" s="124">
        <f t="shared" si="6"/>
      </c>
      <c r="L42" s="281"/>
      <c r="M42" s="125">
        <f t="shared" si="7"/>
      </c>
      <c r="N42" s="126">
        <f t="shared" si="8"/>
      </c>
      <c r="O42" s="281"/>
      <c r="P42" s="125">
        <f t="shared" si="9"/>
      </c>
      <c r="Q42" s="126">
        <f t="shared" si="0"/>
      </c>
      <c r="R42" s="281"/>
      <c r="S42" s="125">
        <f t="shared" si="10"/>
      </c>
      <c r="T42" s="126">
        <f t="shared" si="1"/>
      </c>
      <c r="U42" s="281"/>
      <c r="V42" s="125">
        <f t="shared" si="11"/>
      </c>
      <c r="W42" s="126">
        <f t="shared" si="2"/>
      </c>
      <c r="X42" s="281"/>
      <c r="Y42" s="125">
        <f t="shared" si="12"/>
      </c>
      <c r="Z42" s="126">
        <f t="shared" si="3"/>
      </c>
    </row>
    <row r="43" spans="2:26" s="54" customFormat="1" ht="30.75" customHeight="1">
      <c r="B43" s="99"/>
      <c r="C43" s="101" t="s">
        <v>385</v>
      </c>
      <c r="D43" s="136"/>
      <c r="E43" s="137"/>
      <c r="F43" s="280"/>
      <c r="G43" s="103">
        <f t="shared" si="4"/>
      </c>
      <c r="H43" s="104" t="s">
        <v>22</v>
      </c>
      <c r="I43" s="280"/>
      <c r="J43" s="103">
        <f t="shared" si="5"/>
      </c>
      <c r="K43" s="105">
        <f t="shared" si="6"/>
      </c>
      <c r="L43" s="280"/>
      <c r="M43" s="106">
        <f t="shared" si="7"/>
      </c>
      <c r="N43" s="107">
        <f t="shared" si="8"/>
      </c>
      <c r="O43" s="280"/>
      <c r="P43" s="106">
        <f t="shared" si="9"/>
      </c>
      <c r="Q43" s="107">
        <f t="shared" si="0"/>
      </c>
      <c r="R43" s="280"/>
      <c r="S43" s="106">
        <f t="shared" si="10"/>
      </c>
      <c r="T43" s="107">
        <f t="shared" si="1"/>
      </c>
      <c r="U43" s="280"/>
      <c r="V43" s="106">
        <f t="shared" si="11"/>
      </c>
      <c r="W43" s="107">
        <f t="shared" si="2"/>
      </c>
      <c r="X43" s="280"/>
      <c r="Y43" s="106">
        <f t="shared" si="12"/>
      </c>
      <c r="Z43" s="107">
        <f t="shared" si="3"/>
      </c>
    </row>
    <row r="44" spans="2:26" s="54" customFormat="1" ht="30.75" customHeight="1" thickBot="1">
      <c r="B44" s="108"/>
      <c r="C44" s="564" t="s">
        <v>380</v>
      </c>
      <c r="D44" s="564"/>
      <c r="E44" s="565"/>
      <c r="F44" s="138">
        <f>IF(F7="","",SUM(F13:F43))</f>
      </c>
      <c r="G44" s="110">
        <f t="shared" si="4"/>
      </c>
      <c r="H44" s="111" t="s">
        <v>22</v>
      </c>
      <c r="I44" s="138">
        <f>IF(I7="","",SUM(I13:I43))</f>
      </c>
      <c r="J44" s="110">
        <f t="shared" si="5"/>
      </c>
      <c r="K44" s="112">
        <f t="shared" si="6"/>
      </c>
      <c r="L44" s="138">
        <f>IF(L7="","",SUM(L13:L43))</f>
      </c>
      <c r="M44" s="113">
        <f t="shared" si="7"/>
      </c>
      <c r="N44" s="114">
        <f t="shared" si="8"/>
      </c>
      <c r="O44" s="138">
        <f>IF(O7="","",SUM(O13:O43))</f>
      </c>
      <c r="P44" s="113">
        <f t="shared" si="9"/>
      </c>
      <c r="Q44" s="114">
        <f t="shared" si="0"/>
      </c>
      <c r="R44" s="138">
        <f>IF(R7="","",SUM(R13:R43))</f>
      </c>
      <c r="S44" s="113">
        <f t="shared" si="10"/>
      </c>
      <c r="T44" s="114">
        <f t="shared" si="1"/>
      </c>
      <c r="U44" s="138">
        <f>IF(U7="","",SUM(U13:U43))</f>
      </c>
      <c r="V44" s="113">
        <f t="shared" si="11"/>
      </c>
      <c r="W44" s="114">
        <f t="shared" si="2"/>
      </c>
      <c r="X44" s="138">
        <f>IF(X7="","",SUM(X13:X43))</f>
      </c>
      <c r="Y44" s="113">
        <f t="shared" si="12"/>
      </c>
      <c r="Z44" s="114">
        <f t="shared" si="3"/>
      </c>
    </row>
    <row r="45" spans="2:26" s="54" customFormat="1" ht="30.75" customHeight="1" thickBot="1">
      <c r="B45" s="575" t="s">
        <v>24</v>
      </c>
      <c r="C45" s="576"/>
      <c r="D45" s="576"/>
      <c r="E45" s="577"/>
      <c r="F45" s="139">
        <f>IF(F7="","",F12-SUM(F13:F43))</f>
      </c>
      <c r="G45" s="86">
        <f t="shared" si="4"/>
      </c>
      <c r="H45" s="87" t="s">
        <v>22</v>
      </c>
      <c r="I45" s="139">
        <f>IF(I7="","",I12-SUM(I13:I43))</f>
      </c>
      <c r="J45" s="86">
        <f t="shared" si="5"/>
      </c>
      <c r="K45" s="117">
        <f t="shared" si="6"/>
      </c>
      <c r="L45" s="139">
        <f>IF(L7="","",L12-SUM(L13:L43))</f>
      </c>
      <c r="M45" s="88">
        <f t="shared" si="7"/>
      </c>
      <c r="N45" s="119">
        <f t="shared" si="8"/>
      </c>
      <c r="O45" s="139">
        <f>IF(O7="","",O12-SUM(O13:O43))</f>
      </c>
      <c r="P45" s="88">
        <f t="shared" si="9"/>
      </c>
      <c r="Q45" s="118">
        <f t="shared" si="0"/>
      </c>
      <c r="R45" s="139">
        <f>IF(R7="","",R12-SUM(R13:R43))</f>
      </c>
      <c r="S45" s="88">
        <f t="shared" si="10"/>
      </c>
      <c r="T45" s="119">
        <f t="shared" si="1"/>
      </c>
      <c r="U45" s="139">
        <f>IF(U7="","",U12-SUM(U13:U43))</f>
      </c>
      <c r="V45" s="88">
        <f t="shared" si="11"/>
      </c>
      <c r="W45" s="118">
        <f t="shared" si="2"/>
      </c>
      <c r="X45" s="139">
        <f>IF(X7="","",X12-SUM(X13:X43))</f>
      </c>
      <c r="Y45" s="88">
        <f t="shared" si="12"/>
      </c>
      <c r="Z45" s="118">
        <f t="shared" si="3"/>
      </c>
    </row>
    <row r="46" spans="2:26" s="54" customFormat="1" ht="30.75" customHeight="1">
      <c r="B46" s="584" t="s">
        <v>152</v>
      </c>
      <c r="C46" s="140" t="s">
        <v>132</v>
      </c>
      <c r="D46" s="141"/>
      <c r="E46" s="142"/>
      <c r="F46" s="281"/>
      <c r="G46" s="122">
        <f t="shared" si="4"/>
      </c>
      <c r="H46" s="123" t="s">
        <v>22</v>
      </c>
      <c r="I46" s="281"/>
      <c r="J46" s="122">
        <f t="shared" si="5"/>
      </c>
      <c r="K46" s="124">
        <f t="shared" si="6"/>
      </c>
      <c r="L46" s="281"/>
      <c r="M46" s="125">
        <f t="shared" si="7"/>
      </c>
      <c r="N46" s="143">
        <f t="shared" si="8"/>
      </c>
      <c r="O46" s="281"/>
      <c r="P46" s="125">
        <f t="shared" si="9"/>
      </c>
      <c r="Q46" s="126">
        <f t="shared" si="0"/>
      </c>
      <c r="R46" s="281"/>
      <c r="S46" s="125">
        <f t="shared" si="10"/>
      </c>
      <c r="T46" s="143">
        <f t="shared" si="1"/>
      </c>
      <c r="U46" s="281"/>
      <c r="V46" s="125">
        <f t="shared" si="11"/>
      </c>
      <c r="W46" s="126">
        <f t="shared" si="2"/>
      </c>
      <c r="X46" s="281"/>
      <c r="Y46" s="125">
        <f t="shared" si="12"/>
      </c>
      <c r="Z46" s="126">
        <f t="shared" si="3"/>
      </c>
    </row>
    <row r="47" spans="2:26" s="54" customFormat="1" ht="30.75" customHeight="1">
      <c r="B47" s="585"/>
      <c r="C47" s="91" t="s">
        <v>107</v>
      </c>
      <c r="D47" s="92"/>
      <c r="E47" s="144"/>
      <c r="F47" s="281"/>
      <c r="G47" s="122">
        <f t="shared" si="4"/>
      </c>
      <c r="H47" s="123" t="s">
        <v>22</v>
      </c>
      <c r="I47" s="281"/>
      <c r="J47" s="122">
        <f t="shared" si="5"/>
      </c>
      <c r="K47" s="124">
        <f t="shared" si="6"/>
      </c>
      <c r="L47" s="281"/>
      <c r="M47" s="125">
        <f t="shared" si="7"/>
      </c>
      <c r="N47" s="143">
        <f t="shared" si="8"/>
      </c>
      <c r="O47" s="281"/>
      <c r="P47" s="125">
        <f t="shared" si="9"/>
      </c>
      <c r="Q47" s="126">
        <f t="shared" si="0"/>
      </c>
      <c r="R47" s="281"/>
      <c r="S47" s="125">
        <f t="shared" si="10"/>
      </c>
      <c r="T47" s="143">
        <f t="shared" si="1"/>
      </c>
      <c r="U47" s="281"/>
      <c r="V47" s="125">
        <f t="shared" si="11"/>
      </c>
      <c r="W47" s="126">
        <f t="shared" si="2"/>
      </c>
      <c r="X47" s="281"/>
      <c r="Y47" s="125">
        <f t="shared" si="12"/>
      </c>
      <c r="Z47" s="126">
        <f t="shared" si="3"/>
      </c>
    </row>
    <row r="48" spans="2:26" s="54" customFormat="1" ht="30.75" customHeight="1">
      <c r="B48" s="585"/>
      <c r="C48" s="128" t="s">
        <v>108</v>
      </c>
      <c r="D48" s="134"/>
      <c r="E48" s="145"/>
      <c r="F48" s="281"/>
      <c r="G48" s="122">
        <f t="shared" si="4"/>
      </c>
      <c r="H48" s="123" t="s">
        <v>22</v>
      </c>
      <c r="I48" s="281"/>
      <c r="J48" s="122">
        <f t="shared" si="5"/>
      </c>
      <c r="K48" s="124">
        <f t="shared" si="6"/>
      </c>
      <c r="L48" s="281"/>
      <c r="M48" s="125">
        <f t="shared" si="7"/>
      </c>
      <c r="N48" s="143">
        <f t="shared" si="8"/>
      </c>
      <c r="O48" s="281"/>
      <c r="P48" s="125">
        <f t="shared" si="9"/>
      </c>
      <c r="Q48" s="126">
        <f t="shared" si="0"/>
      </c>
      <c r="R48" s="281"/>
      <c r="S48" s="125">
        <f t="shared" si="10"/>
      </c>
      <c r="T48" s="143">
        <f t="shared" si="1"/>
      </c>
      <c r="U48" s="281"/>
      <c r="V48" s="125">
        <f t="shared" si="11"/>
      </c>
      <c r="W48" s="126">
        <f t="shared" si="2"/>
      </c>
      <c r="X48" s="281"/>
      <c r="Y48" s="125">
        <f t="shared" si="12"/>
      </c>
      <c r="Z48" s="126">
        <f t="shared" si="3"/>
      </c>
    </row>
    <row r="49" spans="2:26" s="54" customFormat="1" ht="30.75" customHeight="1">
      <c r="B49" s="585"/>
      <c r="C49" s="91" t="s">
        <v>109</v>
      </c>
      <c r="D49" s="92"/>
      <c r="E49" s="144"/>
      <c r="F49" s="281"/>
      <c r="G49" s="122">
        <f t="shared" si="4"/>
      </c>
      <c r="H49" s="123" t="s">
        <v>22</v>
      </c>
      <c r="I49" s="281"/>
      <c r="J49" s="122">
        <f t="shared" si="5"/>
      </c>
      <c r="K49" s="124">
        <f t="shared" si="6"/>
      </c>
      <c r="L49" s="281"/>
      <c r="M49" s="125">
        <f t="shared" si="7"/>
      </c>
      <c r="N49" s="143">
        <f t="shared" si="8"/>
      </c>
      <c r="O49" s="281"/>
      <c r="P49" s="125">
        <f t="shared" si="9"/>
      </c>
      <c r="Q49" s="126">
        <f t="shared" si="0"/>
      </c>
      <c r="R49" s="281"/>
      <c r="S49" s="125">
        <f t="shared" si="10"/>
      </c>
      <c r="T49" s="143">
        <f t="shared" si="1"/>
      </c>
      <c r="U49" s="281"/>
      <c r="V49" s="125">
        <f t="shared" si="11"/>
      </c>
      <c r="W49" s="126">
        <f t="shared" si="2"/>
      </c>
      <c r="X49" s="281"/>
      <c r="Y49" s="125">
        <f t="shared" si="12"/>
      </c>
      <c r="Z49" s="126">
        <f t="shared" si="3"/>
      </c>
    </row>
    <row r="50" spans="2:26" s="54" customFormat="1" ht="30.75" customHeight="1">
      <c r="B50" s="585"/>
      <c r="C50" s="146" t="s">
        <v>212</v>
      </c>
      <c r="D50" s="26"/>
      <c r="E50" s="74"/>
      <c r="F50" s="280"/>
      <c r="G50" s="103">
        <f t="shared" si="4"/>
      </c>
      <c r="H50" s="104" t="s">
        <v>22</v>
      </c>
      <c r="I50" s="280"/>
      <c r="J50" s="103">
        <f t="shared" si="5"/>
      </c>
      <c r="K50" s="105">
        <f t="shared" si="6"/>
      </c>
      <c r="L50" s="280"/>
      <c r="M50" s="106">
        <f t="shared" si="7"/>
      </c>
      <c r="N50" s="147">
        <f t="shared" si="8"/>
      </c>
      <c r="O50" s="280"/>
      <c r="P50" s="106">
        <f t="shared" si="9"/>
      </c>
      <c r="Q50" s="107">
        <f t="shared" si="0"/>
      </c>
      <c r="R50" s="280"/>
      <c r="S50" s="106">
        <f t="shared" si="10"/>
      </c>
      <c r="T50" s="147">
        <f t="shared" si="1"/>
      </c>
      <c r="U50" s="280"/>
      <c r="V50" s="106">
        <f t="shared" si="11"/>
      </c>
      <c r="W50" s="107">
        <f t="shared" si="2"/>
      </c>
      <c r="X50" s="280"/>
      <c r="Y50" s="106">
        <f t="shared" si="12"/>
      </c>
      <c r="Z50" s="107">
        <f t="shared" si="3"/>
      </c>
    </row>
    <row r="51" spans="2:26" s="54" customFormat="1" ht="30.75" customHeight="1" thickBot="1">
      <c r="B51" s="586"/>
      <c r="C51" s="564" t="s">
        <v>154</v>
      </c>
      <c r="D51" s="564"/>
      <c r="E51" s="565"/>
      <c r="F51" s="138">
        <f>IF(F7="","",SUM(F46:F50))</f>
      </c>
      <c r="G51" s="110">
        <f t="shared" si="4"/>
      </c>
      <c r="H51" s="111" t="s">
        <v>22</v>
      </c>
      <c r="I51" s="138">
        <f>IF(I7="","",SUM(I46:I50))</f>
      </c>
      <c r="J51" s="110">
        <f t="shared" si="5"/>
      </c>
      <c r="K51" s="112">
        <f t="shared" si="6"/>
      </c>
      <c r="L51" s="138">
        <f>IF(L7="","",SUM(L46:L50))</f>
      </c>
      <c r="M51" s="113">
        <f t="shared" si="7"/>
      </c>
      <c r="N51" s="115">
        <f t="shared" si="8"/>
      </c>
      <c r="O51" s="138">
        <f>IF(O7="","",SUM(O46:O50))</f>
      </c>
      <c r="P51" s="113">
        <f t="shared" si="9"/>
      </c>
      <c r="Q51" s="114">
        <f t="shared" si="0"/>
      </c>
      <c r="R51" s="138">
        <f>IF(R7="","",SUM(R46:R50))</f>
      </c>
      <c r="S51" s="113">
        <f t="shared" si="10"/>
      </c>
      <c r="T51" s="115">
        <f t="shared" si="1"/>
      </c>
      <c r="U51" s="138">
        <f>IF(U7="","",SUM(U46:U50))</f>
      </c>
      <c r="V51" s="113">
        <f t="shared" si="11"/>
      </c>
      <c r="W51" s="114">
        <f t="shared" si="2"/>
      </c>
      <c r="X51" s="138">
        <f>IF(X7="","",SUM(X46:X50))</f>
      </c>
      <c r="Y51" s="113">
        <f t="shared" si="12"/>
      </c>
      <c r="Z51" s="114">
        <f t="shared" si="3"/>
      </c>
    </row>
    <row r="52" spans="2:26" s="54" customFormat="1" ht="30.75" customHeight="1">
      <c r="B52" s="584" t="s">
        <v>153</v>
      </c>
      <c r="C52" s="140" t="s">
        <v>110</v>
      </c>
      <c r="D52" s="141"/>
      <c r="E52" s="142"/>
      <c r="F52" s="287"/>
      <c r="G52" s="148">
        <f t="shared" si="4"/>
      </c>
      <c r="H52" s="149" t="s">
        <v>22</v>
      </c>
      <c r="I52" s="287"/>
      <c r="J52" s="148">
        <f t="shared" si="5"/>
      </c>
      <c r="K52" s="150">
        <f t="shared" si="6"/>
      </c>
      <c r="L52" s="287"/>
      <c r="M52" s="151">
        <f t="shared" si="7"/>
      </c>
      <c r="N52" s="152">
        <f t="shared" si="8"/>
      </c>
      <c r="O52" s="287"/>
      <c r="P52" s="151">
        <f t="shared" si="9"/>
      </c>
      <c r="Q52" s="153">
        <f t="shared" si="0"/>
      </c>
      <c r="R52" s="287"/>
      <c r="S52" s="151">
        <f t="shared" si="10"/>
      </c>
      <c r="T52" s="152">
        <f t="shared" si="1"/>
      </c>
      <c r="U52" s="287"/>
      <c r="V52" s="151">
        <f t="shared" si="11"/>
      </c>
      <c r="W52" s="153">
        <f t="shared" si="2"/>
      </c>
      <c r="X52" s="287"/>
      <c r="Y52" s="151">
        <f t="shared" si="12"/>
      </c>
      <c r="Z52" s="153">
        <f t="shared" si="3"/>
      </c>
    </row>
    <row r="53" spans="2:26" s="54" customFormat="1" ht="30.75" customHeight="1">
      <c r="B53" s="585"/>
      <c r="C53" s="91" t="s">
        <v>180</v>
      </c>
      <c r="D53" s="92"/>
      <c r="E53" s="144"/>
      <c r="F53" s="288"/>
      <c r="G53" s="110">
        <f t="shared" si="4"/>
      </c>
      <c r="H53" s="111" t="s">
        <v>22</v>
      </c>
      <c r="I53" s="288"/>
      <c r="J53" s="110">
        <f t="shared" si="5"/>
      </c>
      <c r="K53" s="112">
        <f t="shared" si="6"/>
      </c>
      <c r="L53" s="288"/>
      <c r="M53" s="113">
        <f t="shared" si="7"/>
      </c>
      <c r="N53" s="115">
        <f t="shared" si="8"/>
      </c>
      <c r="O53" s="288"/>
      <c r="P53" s="113">
        <f t="shared" si="9"/>
      </c>
      <c r="Q53" s="114">
        <f t="shared" si="0"/>
      </c>
      <c r="R53" s="288"/>
      <c r="S53" s="113">
        <f t="shared" si="10"/>
      </c>
      <c r="T53" s="115">
        <f t="shared" si="1"/>
      </c>
      <c r="U53" s="288"/>
      <c r="V53" s="113">
        <f t="shared" si="11"/>
      </c>
      <c r="W53" s="114">
        <f t="shared" si="2"/>
      </c>
      <c r="X53" s="288"/>
      <c r="Y53" s="113">
        <f t="shared" si="12"/>
      </c>
      <c r="Z53" s="114">
        <f t="shared" si="3"/>
      </c>
    </row>
    <row r="54" spans="2:26" s="54" customFormat="1" ht="30.75" customHeight="1">
      <c r="B54" s="585"/>
      <c r="C54" s="91" t="s">
        <v>111</v>
      </c>
      <c r="D54" s="92"/>
      <c r="E54" s="144"/>
      <c r="F54" s="281"/>
      <c r="G54" s="122">
        <f t="shared" si="4"/>
      </c>
      <c r="H54" s="123" t="s">
        <v>22</v>
      </c>
      <c r="I54" s="281"/>
      <c r="J54" s="122">
        <f t="shared" si="5"/>
      </c>
      <c r="K54" s="124">
        <f t="shared" si="6"/>
      </c>
      <c r="L54" s="281"/>
      <c r="M54" s="125">
        <f t="shared" si="7"/>
      </c>
      <c r="N54" s="143">
        <f t="shared" si="8"/>
      </c>
      <c r="O54" s="281"/>
      <c r="P54" s="125">
        <f t="shared" si="9"/>
      </c>
      <c r="Q54" s="126">
        <f t="shared" si="0"/>
      </c>
      <c r="R54" s="281"/>
      <c r="S54" s="125">
        <f t="shared" si="10"/>
      </c>
      <c r="T54" s="143">
        <f t="shared" si="1"/>
      </c>
      <c r="U54" s="281"/>
      <c r="V54" s="125">
        <f t="shared" si="11"/>
      </c>
      <c r="W54" s="126">
        <f t="shared" si="2"/>
      </c>
      <c r="X54" s="281"/>
      <c r="Y54" s="125">
        <f t="shared" si="12"/>
      </c>
      <c r="Z54" s="126">
        <f t="shared" si="3"/>
      </c>
    </row>
    <row r="55" spans="2:26" s="54" customFormat="1" ht="30.75" customHeight="1">
      <c r="B55" s="585"/>
      <c r="C55" s="101" t="s">
        <v>211</v>
      </c>
      <c r="D55" s="136"/>
      <c r="E55" s="154"/>
      <c r="F55" s="280"/>
      <c r="G55" s="103">
        <f t="shared" si="4"/>
      </c>
      <c r="H55" s="104" t="s">
        <v>22</v>
      </c>
      <c r="I55" s="280"/>
      <c r="J55" s="103">
        <f t="shared" si="5"/>
      </c>
      <c r="K55" s="105">
        <f t="shared" si="6"/>
      </c>
      <c r="L55" s="280"/>
      <c r="M55" s="106">
        <f t="shared" si="7"/>
      </c>
      <c r="N55" s="147">
        <f t="shared" si="8"/>
      </c>
      <c r="O55" s="280"/>
      <c r="P55" s="106">
        <f t="shared" si="9"/>
      </c>
      <c r="Q55" s="107">
        <f t="shared" si="0"/>
      </c>
      <c r="R55" s="280"/>
      <c r="S55" s="106">
        <f t="shared" si="10"/>
      </c>
      <c r="T55" s="147">
        <f t="shared" si="1"/>
      </c>
      <c r="U55" s="280"/>
      <c r="V55" s="106">
        <f t="shared" si="11"/>
      </c>
      <c r="W55" s="107">
        <f t="shared" si="2"/>
      </c>
      <c r="X55" s="280"/>
      <c r="Y55" s="106">
        <f t="shared" si="12"/>
      </c>
      <c r="Z55" s="107">
        <f t="shared" si="3"/>
      </c>
    </row>
    <row r="56" spans="2:26" s="54" customFormat="1" ht="30.75" customHeight="1" thickBot="1">
      <c r="B56" s="586"/>
      <c r="C56" s="564" t="s">
        <v>130</v>
      </c>
      <c r="D56" s="564"/>
      <c r="E56" s="565"/>
      <c r="F56" s="138">
        <f>IF(F7="","",SUM(F52:F55))</f>
      </c>
      <c r="G56" s="122">
        <f t="shared" si="4"/>
      </c>
      <c r="H56" s="111" t="s">
        <v>22</v>
      </c>
      <c r="I56" s="138">
        <f>IF(I7="","",SUM(I52:I55))</f>
      </c>
      <c r="J56" s="110">
        <f t="shared" si="5"/>
      </c>
      <c r="K56" s="112">
        <f t="shared" si="6"/>
      </c>
      <c r="L56" s="138">
        <f>IF(L7="","",SUM(L52:L55))</f>
      </c>
      <c r="M56" s="113">
        <f t="shared" si="7"/>
      </c>
      <c r="N56" s="115">
        <f t="shared" si="8"/>
      </c>
      <c r="O56" s="138">
        <f>IF(O7="","",SUM(O52:O55))</f>
      </c>
      <c r="P56" s="113">
        <f t="shared" si="9"/>
      </c>
      <c r="Q56" s="114">
        <f t="shared" si="0"/>
      </c>
      <c r="R56" s="138">
        <f>IF(R7="","",SUM(R52:R55))</f>
      </c>
      <c r="S56" s="113">
        <f t="shared" si="10"/>
      </c>
      <c r="T56" s="115">
        <f t="shared" si="1"/>
      </c>
      <c r="U56" s="138">
        <f>IF(U7="","",SUM(U52:U55))</f>
      </c>
      <c r="V56" s="113">
        <f t="shared" si="11"/>
      </c>
      <c r="W56" s="114">
        <f t="shared" si="2"/>
      </c>
      <c r="X56" s="138">
        <f>IF(X7="","",SUM(X52:X55))</f>
      </c>
      <c r="Y56" s="113">
        <f t="shared" si="12"/>
      </c>
      <c r="Z56" s="114">
        <f t="shared" si="3"/>
      </c>
    </row>
    <row r="57" spans="2:26" s="54" customFormat="1" ht="30.75" customHeight="1" thickBot="1">
      <c r="B57" s="575" t="s">
        <v>25</v>
      </c>
      <c r="C57" s="576"/>
      <c r="D57" s="576"/>
      <c r="E57" s="577"/>
      <c r="F57" s="139">
        <f>IF(F7="","",F45+F51-F56)</f>
      </c>
      <c r="G57" s="86">
        <f t="shared" si="4"/>
      </c>
      <c r="H57" s="87" t="s">
        <v>22</v>
      </c>
      <c r="I57" s="139">
        <f>IF(I7="","",I45+I51-I56)</f>
      </c>
      <c r="J57" s="86">
        <f t="shared" si="5"/>
      </c>
      <c r="K57" s="117">
        <f t="shared" si="6"/>
      </c>
      <c r="L57" s="139">
        <f>IF(L7="","",L45+L51-L56)</f>
      </c>
      <c r="M57" s="88">
        <f t="shared" si="7"/>
      </c>
      <c r="N57" s="119">
        <f t="shared" si="8"/>
      </c>
      <c r="O57" s="139">
        <f>IF(O7="","",O45+O51-O56)</f>
      </c>
      <c r="P57" s="88">
        <f t="shared" si="9"/>
      </c>
      <c r="Q57" s="118">
        <f t="shared" si="0"/>
      </c>
      <c r="R57" s="139">
        <f>IF(R7="","",R45+R51-R56)</f>
      </c>
      <c r="S57" s="88">
        <f t="shared" si="10"/>
      </c>
      <c r="T57" s="119">
        <f t="shared" si="1"/>
      </c>
      <c r="U57" s="139">
        <f>IF(U7="","",U45+U51-U56)</f>
      </c>
      <c r="V57" s="88">
        <f t="shared" si="11"/>
      </c>
      <c r="W57" s="118">
        <f t="shared" si="2"/>
      </c>
      <c r="X57" s="139">
        <f>IF(X7="","",X45+X51-X56)</f>
      </c>
      <c r="Y57" s="88">
        <f t="shared" si="12"/>
      </c>
      <c r="Z57" s="118">
        <f t="shared" si="3"/>
      </c>
    </row>
    <row r="58" spans="2:26" s="54" customFormat="1" ht="30.75" customHeight="1">
      <c r="B58" s="584" t="s">
        <v>169</v>
      </c>
      <c r="C58" s="155" t="s">
        <v>195</v>
      </c>
      <c r="D58" s="156"/>
      <c r="E58" s="157"/>
      <c r="F58" s="289"/>
      <c r="G58" s="148">
        <f t="shared" si="4"/>
      </c>
      <c r="H58" s="149" t="s">
        <v>22</v>
      </c>
      <c r="I58" s="289"/>
      <c r="J58" s="148">
        <f t="shared" si="5"/>
      </c>
      <c r="K58" s="150">
        <f t="shared" si="6"/>
      </c>
      <c r="L58" s="287"/>
      <c r="M58" s="151">
        <f t="shared" si="7"/>
      </c>
      <c r="N58" s="152">
        <f t="shared" si="8"/>
      </c>
      <c r="O58" s="287"/>
      <c r="P58" s="151">
        <f t="shared" si="9"/>
      </c>
      <c r="Q58" s="153">
        <f t="shared" si="0"/>
      </c>
      <c r="R58" s="290"/>
      <c r="S58" s="151">
        <f t="shared" si="10"/>
      </c>
      <c r="T58" s="152">
        <f t="shared" si="1"/>
      </c>
      <c r="U58" s="287"/>
      <c r="V58" s="151">
        <f t="shared" si="11"/>
      </c>
      <c r="W58" s="153">
        <f t="shared" si="2"/>
      </c>
      <c r="X58" s="290"/>
      <c r="Y58" s="151">
        <f t="shared" si="12"/>
      </c>
      <c r="Z58" s="153">
        <f t="shared" si="3"/>
      </c>
    </row>
    <row r="59" spans="2:26" s="54" customFormat="1" ht="30.75" customHeight="1">
      <c r="B59" s="585"/>
      <c r="C59" s="158" t="s">
        <v>186</v>
      </c>
      <c r="D59" s="159"/>
      <c r="E59" s="160"/>
      <c r="F59" s="282"/>
      <c r="G59" s="129">
        <f t="shared" si="4"/>
      </c>
      <c r="H59" s="130" t="s">
        <v>22</v>
      </c>
      <c r="I59" s="282"/>
      <c r="J59" s="129">
        <f t="shared" si="5"/>
      </c>
      <c r="K59" s="131">
        <f t="shared" si="6"/>
      </c>
      <c r="L59" s="282"/>
      <c r="M59" s="132">
        <f t="shared" si="7"/>
      </c>
      <c r="N59" s="161">
        <f t="shared" si="8"/>
      </c>
      <c r="O59" s="282"/>
      <c r="P59" s="132">
        <f t="shared" si="9"/>
      </c>
      <c r="Q59" s="133">
        <f t="shared" si="0"/>
      </c>
      <c r="R59" s="291"/>
      <c r="S59" s="132">
        <f t="shared" si="10"/>
      </c>
      <c r="T59" s="161">
        <f t="shared" si="1"/>
      </c>
      <c r="U59" s="282"/>
      <c r="V59" s="132">
        <f t="shared" si="11"/>
      </c>
      <c r="W59" s="133">
        <f t="shared" si="2"/>
      </c>
      <c r="X59" s="291"/>
      <c r="Y59" s="132">
        <f t="shared" si="12"/>
      </c>
      <c r="Z59" s="133">
        <f t="shared" si="3"/>
      </c>
    </row>
    <row r="60" spans="2:26" s="54" customFormat="1" ht="30.75" customHeight="1">
      <c r="B60" s="585"/>
      <c r="C60" s="162" t="s">
        <v>168</v>
      </c>
      <c r="D60" s="163"/>
      <c r="E60" s="164"/>
      <c r="F60" s="280"/>
      <c r="G60" s="103">
        <f t="shared" si="4"/>
      </c>
      <c r="H60" s="104" t="s">
        <v>22</v>
      </c>
      <c r="I60" s="280"/>
      <c r="J60" s="103">
        <f t="shared" si="5"/>
      </c>
      <c r="K60" s="105">
        <f t="shared" si="6"/>
      </c>
      <c r="L60" s="280"/>
      <c r="M60" s="106">
        <f t="shared" si="7"/>
      </c>
      <c r="N60" s="147">
        <f t="shared" si="8"/>
      </c>
      <c r="O60" s="280"/>
      <c r="P60" s="106">
        <f t="shared" si="9"/>
      </c>
      <c r="Q60" s="107">
        <f t="shared" si="0"/>
      </c>
      <c r="R60" s="292"/>
      <c r="S60" s="106">
        <f t="shared" si="10"/>
      </c>
      <c r="T60" s="147">
        <f t="shared" si="1"/>
      </c>
      <c r="U60" s="280"/>
      <c r="V60" s="106">
        <f t="shared" si="11"/>
      </c>
      <c r="W60" s="107">
        <f t="shared" si="2"/>
      </c>
      <c r="X60" s="292"/>
      <c r="Y60" s="106">
        <f t="shared" si="12"/>
      </c>
      <c r="Z60" s="107">
        <f t="shared" si="3"/>
      </c>
    </row>
    <row r="61" spans="2:26" s="54" customFormat="1" ht="30.75" customHeight="1" thickBot="1">
      <c r="B61" s="586"/>
      <c r="C61" s="564" t="s">
        <v>170</v>
      </c>
      <c r="D61" s="564"/>
      <c r="E61" s="565"/>
      <c r="F61" s="165">
        <f>IF(F7="","",SUM(F58:F60))</f>
      </c>
      <c r="G61" s="166">
        <f t="shared" si="4"/>
      </c>
      <c r="H61" s="167" t="s">
        <v>22</v>
      </c>
      <c r="I61" s="165">
        <f>IF(I7="","",SUM(I58:I60))</f>
      </c>
      <c r="J61" s="166">
        <f t="shared" si="5"/>
      </c>
      <c r="K61" s="168">
        <f t="shared" si="6"/>
      </c>
      <c r="L61" s="165">
        <f>IF(L7="","",SUM(L58:L60))</f>
      </c>
      <c r="M61" s="166">
        <f t="shared" si="7"/>
      </c>
      <c r="N61" s="169">
        <f t="shared" si="8"/>
      </c>
      <c r="O61" s="165">
        <f>IF(O7="","",SUM(O58:O60))</f>
      </c>
      <c r="P61" s="166">
        <f t="shared" si="9"/>
      </c>
      <c r="Q61" s="168">
        <f t="shared" si="0"/>
      </c>
      <c r="R61" s="170">
        <f>IF(R7="","",SUM(R58:R60))</f>
      </c>
      <c r="S61" s="166">
        <f t="shared" si="10"/>
      </c>
      <c r="T61" s="169">
        <f t="shared" si="1"/>
      </c>
      <c r="U61" s="165">
        <f>IF(U7="","",SUM(U58:U60))</f>
      </c>
      <c r="V61" s="166">
        <f t="shared" si="11"/>
      </c>
      <c r="W61" s="168">
        <f t="shared" si="2"/>
      </c>
      <c r="X61" s="170">
        <f>IF(X7="","",SUM(X58:X60))</f>
      </c>
      <c r="Y61" s="166">
        <f t="shared" si="12"/>
      </c>
      <c r="Z61" s="168">
        <f t="shared" si="3"/>
      </c>
    </row>
    <row r="62" spans="2:26" s="54" customFormat="1" ht="30.75" customHeight="1">
      <c r="B62" s="584" t="s">
        <v>171</v>
      </c>
      <c r="C62" s="171" t="s">
        <v>196</v>
      </c>
      <c r="D62" s="156"/>
      <c r="E62" s="157"/>
      <c r="F62" s="289"/>
      <c r="G62" s="148">
        <f t="shared" si="4"/>
      </c>
      <c r="H62" s="149" t="s">
        <v>22</v>
      </c>
      <c r="I62" s="289"/>
      <c r="J62" s="148">
        <f t="shared" si="5"/>
      </c>
      <c r="K62" s="150">
        <f t="shared" si="6"/>
      </c>
      <c r="L62" s="287"/>
      <c r="M62" s="151">
        <f t="shared" si="7"/>
      </c>
      <c r="N62" s="152">
        <f t="shared" si="8"/>
      </c>
      <c r="O62" s="287"/>
      <c r="P62" s="151">
        <f t="shared" si="9"/>
      </c>
      <c r="Q62" s="153">
        <f t="shared" si="0"/>
      </c>
      <c r="R62" s="290"/>
      <c r="S62" s="151">
        <f t="shared" si="10"/>
      </c>
      <c r="T62" s="152">
        <f t="shared" si="1"/>
      </c>
      <c r="U62" s="287"/>
      <c r="V62" s="151">
        <f t="shared" si="11"/>
      </c>
      <c r="W62" s="153">
        <f t="shared" si="2"/>
      </c>
      <c r="X62" s="290"/>
      <c r="Y62" s="151">
        <f t="shared" si="12"/>
      </c>
      <c r="Z62" s="153">
        <f t="shared" si="3"/>
      </c>
    </row>
    <row r="63" spans="2:26" s="54" customFormat="1" ht="30.75" customHeight="1">
      <c r="B63" s="585"/>
      <c r="C63" s="158" t="s">
        <v>185</v>
      </c>
      <c r="D63" s="159"/>
      <c r="E63" s="160"/>
      <c r="F63" s="282"/>
      <c r="G63" s="129">
        <f t="shared" si="4"/>
      </c>
      <c r="H63" s="130" t="s">
        <v>22</v>
      </c>
      <c r="I63" s="282"/>
      <c r="J63" s="129">
        <f t="shared" si="5"/>
      </c>
      <c r="K63" s="131">
        <f t="shared" si="6"/>
      </c>
      <c r="L63" s="282"/>
      <c r="M63" s="132">
        <f t="shared" si="7"/>
      </c>
      <c r="N63" s="161">
        <f t="shared" si="8"/>
      </c>
      <c r="O63" s="282"/>
      <c r="P63" s="132">
        <f t="shared" si="9"/>
      </c>
      <c r="Q63" s="133">
        <f t="shared" si="0"/>
      </c>
      <c r="R63" s="291"/>
      <c r="S63" s="132">
        <f t="shared" si="10"/>
      </c>
      <c r="T63" s="161">
        <f t="shared" si="1"/>
      </c>
      <c r="U63" s="282"/>
      <c r="V63" s="132">
        <f t="shared" si="11"/>
      </c>
      <c r="W63" s="133">
        <f t="shared" si="2"/>
      </c>
      <c r="X63" s="291"/>
      <c r="Y63" s="132">
        <f t="shared" si="12"/>
      </c>
      <c r="Z63" s="133">
        <f t="shared" si="3"/>
      </c>
    </row>
    <row r="64" spans="2:26" s="54" customFormat="1" ht="30.75" customHeight="1">
      <c r="B64" s="585"/>
      <c r="C64" s="172" t="s">
        <v>213</v>
      </c>
      <c r="D64" s="173"/>
      <c r="E64" s="174"/>
      <c r="F64" s="282"/>
      <c r="G64" s="129">
        <f t="shared" si="4"/>
      </c>
      <c r="H64" s="130" t="s">
        <v>22</v>
      </c>
      <c r="I64" s="282"/>
      <c r="J64" s="129">
        <f t="shared" si="5"/>
      </c>
      <c r="K64" s="131">
        <f t="shared" si="6"/>
      </c>
      <c r="L64" s="282"/>
      <c r="M64" s="132">
        <f t="shared" si="7"/>
      </c>
      <c r="N64" s="161">
        <f t="shared" si="8"/>
      </c>
      <c r="O64" s="282"/>
      <c r="P64" s="132">
        <f t="shared" si="9"/>
      </c>
      <c r="Q64" s="133">
        <f t="shared" si="0"/>
      </c>
      <c r="R64" s="291"/>
      <c r="S64" s="132">
        <f t="shared" si="10"/>
      </c>
      <c r="T64" s="161">
        <f t="shared" si="1"/>
      </c>
      <c r="U64" s="282"/>
      <c r="V64" s="132">
        <f t="shared" si="11"/>
      </c>
      <c r="W64" s="133">
        <f t="shared" si="2"/>
      </c>
      <c r="X64" s="291"/>
      <c r="Y64" s="132">
        <f t="shared" si="12"/>
      </c>
      <c r="Z64" s="133">
        <f t="shared" si="3"/>
      </c>
    </row>
    <row r="65" spans="2:26" s="54" customFormat="1" ht="30.75" customHeight="1">
      <c r="B65" s="585"/>
      <c r="C65" s="162" t="s">
        <v>173</v>
      </c>
      <c r="D65" s="163"/>
      <c r="E65" s="164"/>
      <c r="F65" s="280"/>
      <c r="G65" s="103">
        <f t="shared" si="4"/>
      </c>
      <c r="H65" s="104" t="s">
        <v>22</v>
      </c>
      <c r="I65" s="280"/>
      <c r="J65" s="103">
        <f t="shared" si="5"/>
      </c>
      <c r="K65" s="105">
        <f t="shared" si="6"/>
      </c>
      <c r="L65" s="280"/>
      <c r="M65" s="106">
        <f t="shared" si="7"/>
      </c>
      <c r="N65" s="147">
        <f t="shared" si="8"/>
      </c>
      <c r="O65" s="280"/>
      <c r="P65" s="106">
        <f t="shared" si="9"/>
      </c>
      <c r="Q65" s="107">
        <f t="shared" si="0"/>
      </c>
      <c r="R65" s="292"/>
      <c r="S65" s="106">
        <f t="shared" si="10"/>
      </c>
      <c r="T65" s="147">
        <f t="shared" si="1"/>
      </c>
      <c r="U65" s="280"/>
      <c r="V65" s="106">
        <f t="shared" si="11"/>
      </c>
      <c r="W65" s="107">
        <f t="shared" si="2"/>
      </c>
      <c r="X65" s="292"/>
      <c r="Y65" s="106">
        <f t="shared" si="12"/>
      </c>
      <c r="Z65" s="107">
        <f t="shared" si="3"/>
      </c>
    </row>
    <row r="66" spans="2:26" s="54" customFormat="1" ht="30.75" customHeight="1" thickBot="1">
      <c r="B66" s="586"/>
      <c r="C66" s="564" t="s">
        <v>172</v>
      </c>
      <c r="D66" s="564"/>
      <c r="E66" s="565"/>
      <c r="F66" s="165">
        <f>IF(F7="","",SUM(F62:F65))</f>
      </c>
      <c r="G66" s="166">
        <f t="shared" si="4"/>
      </c>
      <c r="H66" s="167" t="s">
        <v>22</v>
      </c>
      <c r="I66" s="165">
        <f>IF(I7="","",SUM(I62:I65))</f>
      </c>
      <c r="J66" s="166">
        <f t="shared" si="5"/>
      </c>
      <c r="K66" s="168">
        <f t="shared" si="6"/>
      </c>
      <c r="L66" s="165">
        <f>IF(L7="","",SUM(L62:L65))</f>
      </c>
      <c r="M66" s="166">
        <f t="shared" si="7"/>
      </c>
      <c r="N66" s="169">
        <f t="shared" si="8"/>
      </c>
      <c r="O66" s="165">
        <f>IF(O7="","",SUM(O62:O65))</f>
      </c>
      <c r="P66" s="166">
        <f t="shared" si="9"/>
      </c>
      <c r="Q66" s="168">
        <f t="shared" si="0"/>
      </c>
      <c r="R66" s="170">
        <f>IF(R7="","",SUM(R62:R65))</f>
      </c>
      <c r="S66" s="166">
        <f t="shared" si="10"/>
      </c>
      <c r="T66" s="169">
        <f t="shared" si="1"/>
      </c>
      <c r="U66" s="165">
        <f>IF(U7="","",SUM(U62:U65))</f>
      </c>
      <c r="V66" s="166">
        <f t="shared" si="11"/>
      </c>
      <c r="W66" s="168">
        <f t="shared" si="2"/>
      </c>
      <c r="X66" s="170">
        <f>IF(X7="","",SUM(X62:X65))</f>
      </c>
      <c r="Y66" s="166">
        <f t="shared" si="12"/>
      </c>
      <c r="Z66" s="168">
        <f t="shared" si="3"/>
      </c>
    </row>
    <row r="67" spans="1:26" s="34" customFormat="1" ht="30.75" customHeight="1">
      <c r="A67" s="54"/>
      <c r="B67" s="587" t="s">
        <v>26</v>
      </c>
      <c r="C67" s="588"/>
      <c r="D67" s="588"/>
      <c r="E67" s="589"/>
      <c r="F67" s="175">
        <f>IF(F7="","",F57+F61-F66)</f>
      </c>
      <c r="G67" s="176">
        <f t="shared" si="4"/>
      </c>
      <c r="H67" s="177" t="s">
        <v>22</v>
      </c>
      <c r="I67" s="175">
        <f>IF(I7="","",I57+I61-I66)</f>
      </c>
      <c r="J67" s="176">
        <f t="shared" si="5"/>
      </c>
      <c r="K67" s="178">
        <f t="shared" si="6"/>
      </c>
      <c r="L67" s="175">
        <f>IF(L7="","",L57+L61-L66)</f>
      </c>
      <c r="M67" s="179">
        <f t="shared" si="7"/>
      </c>
      <c r="N67" s="180">
        <f t="shared" si="8"/>
      </c>
      <c r="O67" s="175">
        <f>IF(O7="","",O57+O61-O66)</f>
      </c>
      <c r="P67" s="179">
        <f t="shared" si="9"/>
      </c>
      <c r="Q67" s="181">
        <f t="shared" si="0"/>
      </c>
      <c r="R67" s="175">
        <f>IF(R7="","",R57+R61-R66)</f>
      </c>
      <c r="S67" s="179">
        <f t="shared" si="10"/>
      </c>
      <c r="T67" s="180">
        <f t="shared" si="1"/>
      </c>
      <c r="U67" s="175">
        <f>IF(U7="","",U57+U61-U66)</f>
      </c>
      <c r="V67" s="179">
        <f t="shared" si="11"/>
      </c>
      <c r="W67" s="181">
        <f t="shared" si="2"/>
      </c>
      <c r="X67" s="175">
        <f>IF(X7="","",X57+X61-X66)</f>
      </c>
      <c r="Y67" s="179">
        <f t="shared" si="12"/>
      </c>
      <c r="Z67" s="181">
        <f t="shared" si="3"/>
      </c>
    </row>
    <row r="68" spans="1:26" s="34" customFormat="1" ht="30.75" customHeight="1" thickBot="1">
      <c r="A68" s="54"/>
      <c r="B68" s="657" t="s">
        <v>27</v>
      </c>
      <c r="C68" s="564"/>
      <c r="D68" s="564"/>
      <c r="E68" s="565"/>
      <c r="F68" s="288"/>
      <c r="G68" s="110">
        <f t="shared" si="4"/>
      </c>
      <c r="H68" s="111" t="s">
        <v>22</v>
      </c>
      <c r="I68" s="288"/>
      <c r="J68" s="110">
        <f t="shared" si="5"/>
      </c>
      <c r="K68" s="112">
        <f t="shared" si="6"/>
      </c>
      <c r="L68" s="288"/>
      <c r="M68" s="113">
        <f t="shared" si="7"/>
      </c>
      <c r="N68" s="115">
        <f t="shared" si="8"/>
      </c>
      <c r="O68" s="288"/>
      <c r="P68" s="113">
        <f t="shared" si="9"/>
      </c>
      <c r="Q68" s="114">
        <f t="shared" si="0"/>
      </c>
      <c r="R68" s="288"/>
      <c r="S68" s="113">
        <f t="shared" si="10"/>
      </c>
      <c r="T68" s="115">
        <f t="shared" si="1"/>
      </c>
      <c r="U68" s="288"/>
      <c r="V68" s="113">
        <f t="shared" si="11"/>
      </c>
      <c r="W68" s="114">
        <f t="shared" si="2"/>
      </c>
      <c r="X68" s="288"/>
      <c r="Y68" s="113">
        <f t="shared" si="12"/>
      </c>
      <c r="Z68" s="114">
        <f t="shared" si="3"/>
      </c>
    </row>
    <row r="69" spans="1:26" s="34" customFormat="1" ht="30.75" customHeight="1" thickBot="1">
      <c r="A69" s="54"/>
      <c r="B69" s="575" t="s">
        <v>28</v>
      </c>
      <c r="C69" s="576"/>
      <c r="D69" s="576"/>
      <c r="E69" s="577"/>
      <c r="F69" s="139">
        <f>IF(F7="","",F67-F68)</f>
      </c>
      <c r="G69" s="86">
        <f t="shared" si="4"/>
      </c>
      <c r="H69" s="87" t="s">
        <v>22</v>
      </c>
      <c r="I69" s="139">
        <f>IF(I7="","",I67-I68)</f>
      </c>
      <c r="J69" s="86">
        <f t="shared" si="5"/>
      </c>
      <c r="K69" s="117">
        <f t="shared" si="6"/>
      </c>
      <c r="L69" s="139">
        <f>IF(L7="","",L67-L68)</f>
      </c>
      <c r="M69" s="88">
        <f t="shared" si="7"/>
      </c>
      <c r="N69" s="119">
        <f t="shared" si="8"/>
      </c>
      <c r="O69" s="139">
        <f>IF(O7="","",O67-O68)</f>
      </c>
      <c r="P69" s="88">
        <f t="shared" si="9"/>
      </c>
      <c r="Q69" s="118">
        <f t="shared" si="0"/>
      </c>
      <c r="R69" s="139">
        <f>IF(R7="","",R67-R68)</f>
      </c>
      <c r="S69" s="88">
        <f t="shared" si="10"/>
      </c>
      <c r="T69" s="119">
        <f t="shared" si="1"/>
      </c>
      <c r="U69" s="139">
        <f>IF(U7="","",U67-U68)</f>
      </c>
      <c r="V69" s="88">
        <f t="shared" si="11"/>
      </c>
      <c r="W69" s="118">
        <f t="shared" si="2"/>
      </c>
      <c r="X69" s="139">
        <f>IF(X7="","",X67-X68)</f>
      </c>
      <c r="Y69" s="88">
        <f t="shared" si="12"/>
      </c>
      <c r="Z69" s="118">
        <f t="shared" si="3"/>
      </c>
    </row>
    <row r="70" spans="1:26" s="28" customFormat="1" ht="12" customHeight="1" thickBot="1">
      <c r="A70" s="30"/>
      <c r="B70" s="182"/>
      <c r="C70" s="182"/>
      <c r="D70" s="182"/>
      <c r="E70" s="182"/>
      <c r="F70" s="183"/>
      <c r="G70" s="184"/>
      <c r="H70" s="184"/>
      <c r="I70" s="183"/>
      <c r="J70" s="184"/>
      <c r="K70" s="184"/>
      <c r="L70" s="183"/>
      <c r="M70" s="184"/>
      <c r="N70" s="184"/>
      <c r="O70" s="183"/>
      <c r="P70" s="184"/>
      <c r="Q70" s="184"/>
      <c r="R70" s="183"/>
      <c r="S70" s="184"/>
      <c r="T70" s="184"/>
      <c r="U70" s="183"/>
      <c r="V70" s="184"/>
      <c r="W70" s="184"/>
      <c r="X70" s="183"/>
      <c r="Y70" s="184"/>
      <c r="Z70" s="184"/>
    </row>
    <row r="71" spans="1:26" s="25" customFormat="1" ht="30.75" customHeight="1" thickBot="1">
      <c r="A71" s="185"/>
      <c r="B71" s="658" t="s">
        <v>67</v>
      </c>
      <c r="C71" s="659"/>
      <c r="D71" s="659"/>
      <c r="E71" s="660"/>
      <c r="F71" s="661">
        <f>IF(F7="","",F30+F69+F31+F64+F91)</f>
      </c>
      <c r="G71" s="662"/>
      <c r="H71" s="663"/>
      <c r="I71" s="661">
        <f>IF(I7="","",I30+I69+I31+I64+I91)</f>
      </c>
      <c r="J71" s="664"/>
      <c r="K71" s="665"/>
      <c r="L71" s="661">
        <f>IF(L7="","",L30+L69+L31+L64+L91)</f>
      </c>
      <c r="M71" s="664"/>
      <c r="N71" s="665"/>
      <c r="O71" s="666">
        <f>IF(O7="","",O30+O69+O31+O64+O91)</f>
      </c>
      <c r="P71" s="666"/>
      <c r="Q71" s="666"/>
      <c r="R71" s="666">
        <f>IF(R7="","",R30+R69+R31+R64+R91)</f>
      </c>
      <c r="S71" s="666"/>
      <c r="T71" s="666"/>
      <c r="U71" s="666">
        <f>IF(U7="","",U30+U69+U31+U64+U91)</f>
      </c>
      <c r="V71" s="666"/>
      <c r="W71" s="666"/>
      <c r="X71" s="666">
        <f>IF(X7="","",X30+X69+X31+X64+X91)</f>
      </c>
      <c r="Y71" s="666"/>
      <c r="Z71" s="666"/>
    </row>
    <row r="72" spans="1:26" s="25" customFormat="1" ht="31.5" customHeight="1" thickBot="1">
      <c r="A72" s="185"/>
      <c r="B72" s="575" t="s">
        <v>68</v>
      </c>
      <c r="C72" s="576"/>
      <c r="D72" s="576"/>
      <c r="E72" s="577"/>
      <c r="F72" s="661">
        <f>IF(F7="","",IF(F57&gt;0,F57*0.6+F30+F31+F64+F91,F57+F30+F31+F64+F91))</f>
      </c>
      <c r="G72" s="662"/>
      <c r="H72" s="663"/>
      <c r="I72" s="661">
        <f>IF(I7="","",IF(I57&gt;0,I57*0.6+I30+I31+I64+I91,I57+I30+I31+I64+I91))</f>
      </c>
      <c r="J72" s="664"/>
      <c r="K72" s="665"/>
      <c r="L72" s="661">
        <f>IF(L7="","",IF(L57&gt;0,L57*0.6+L30+L31+L64+L91,L57+L30+L31+L64+L91))</f>
      </c>
      <c r="M72" s="664"/>
      <c r="N72" s="665"/>
      <c r="O72" s="666">
        <f>IF(O7="","",IF(O57&gt;0,O57*0.6+O30+O31+O64+O91,O57+O30+O31+O64+O91))</f>
      </c>
      <c r="P72" s="666"/>
      <c r="Q72" s="666"/>
      <c r="R72" s="666">
        <f>IF(R7="","",IF(R57&gt;0,R57*0.6+R30+R31+R64+R91,R57+R30+R31+R64+R91))</f>
      </c>
      <c r="S72" s="666"/>
      <c r="T72" s="666"/>
      <c r="U72" s="666">
        <f>IF(U7="","",IF(U57&gt;0,U57*0.6+U30+U31+U64+U91,U57+U30+U31+U64+U91))</f>
      </c>
      <c r="V72" s="666"/>
      <c r="W72" s="666"/>
      <c r="X72" s="666">
        <f>IF(X7="","",IF(X57&gt;0,X57*0.6+X30+X31+X64+X91,X57+X30+X31+X64+X91))</f>
      </c>
      <c r="Y72" s="666"/>
      <c r="Z72" s="666"/>
    </row>
    <row r="73" spans="1:26" s="25" customFormat="1" ht="105" customHeight="1" thickBot="1">
      <c r="A73" s="185"/>
      <c r="B73" s="667" t="s">
        <v>69</v>
      </c>
      <c r="C73" s="576"/>
      <c r="D73" s="576"/>
      <c r="E73" s="577"/>
      <c r="F73" s="668"/>
      <c r="G73" s="669"/>
      <c r="H73" s="670"/>
      <c r="I73" s="668"/>
      <c r="J73" s="671"/>
      <c r="K73" s="672"/>
      <c r="L73" s="673"/>
      <c r="M73" s="674"/>
      <c r="N73" s="674"/>
      <c r="O73" s="673"/>
      <c r="P73" s="674"/>
      <c r="Q73" s="674"/>
      <c r="R73" s="673"/>
      <c r="S73" s="674"/>
      <c r="T73" s="674"/>
      <c r="U73" s="675"/>
      <c r="V73" s="676"/>
      <c r="W73" s="677"/>
      <c r="X73" s="675"/>
      <c r="Y73" s="676"/>
      <c r="Z73" s="677"/>
    </row>
    <row r="74" spans="2:26" s="34" customFormat="1" ht="42.75" customHeight="1">
      <c r="B74" s="678" t="s">
        <v>203</v>
      </c>
      <c r="C74" s="678"/>
      <c r="D74" s="678"/>
      <c r="E74" s="678"/>
      <c r="F74" s="678"/>
      <c r="G74" s="678"/>
      <c r="H74" s="678"/>
      <c r="I74" s="679"/>
      <c r="J74" s="679"/>
      <c r="K74" s="679"/>
      <c r="L74" s="678"/>
      <c r="M74" s="678"/>
      <c r="N74" s="678"/>
      <c r="O74" s="678"/>
      <c r="P74" s="680"/>
      <c r="Q74" s="680"/>
      <c r="R74" s="678"/>
      <c r="S74" s="680"/>
      <c r="T74" s="680"/>
      <c r="U74" s="186"/>
      <c r="V74" s="187"/>
      <c r="W74" s="187"/>
      <c r="X74" s="186"/>
      <c r="Y74" s="187"/>
      <c r="Z74" s="187"/>
    </row>
    <row r="75" spans="2:26" s="34" customFormat="1" ht="28.5" customHeight="1">
      <c r="B75" s="188"/>
      <c r="C75" s="188"/>
      <c r="D75" s="188"/>
      <c r="E75" s="188"/>
      <c r="F75" s="188"/>
      <c r="G75" s="188"/>
      <c r="H75" s="188"/>
      <c r="I75" s="189"/>
      <c r="J75" s="189"/>
      <c r="K75" s="189"/>
      <c r="L75" s="188"/>
      <c r="M75" s="188"/>
      <c r="N75" s="188"/>
      <c r="O75" s="188"/>
      <c r="P75" s="190"/>
      <c r="Q75" s="190"/>
      <c r="R75" s="188"/>
      <c r="S75" s="190"/>
      <c r="T75" s="190"/>
      <c r="U75" s="191"/>
      <c r="V75" s="192"/>
      <c r="W75" s="192"/>
      <c r="X75" s="191"/>
      <c r="Y75" s="192"/>
      <c r="Z75" s="192"/>
    </row>
    <row r="76" spans="2:26" s="34" customFormat="1" ht="41.25" customHeight="1" thickBot="1">
      <c r="B76" s="66" t="s">
        <v>87</v>
      </c>
      <c r="C76" s="66"/>
      <c r="D76" s="16"/>
      <c r="E76" s="14"/>
      <c r="F76" s="14"/>
      <c r="G76" s="14"/>
      <c r="H76" s="15"/>
      <c r="I76" s="15"/>
      <c r="J76" s="14"/>
      <c r="K76" s="15"/>
      <c r="L76" s="15"/>
      <c r="M76" s="14"/>
      <c r="N76" s="15"/>
      <c r="O76" s="15"/>
      <c r="P76" s="14"/>
      <c r="Q76" s="15"/>
      <c r="R76" s="15"/>
      <c r="S76" s="14"/>
      <c r="T76" s="15"/>
      <c r="U76" s="15"/>
      <c r="V76" s="14"/>
      <c r="W76" s="578"/>
      <c r="X76" s="578"/>
      <c r="Y76" s="17"/>
      <c r="Z76" s="24" t="s">
        <v>15</v>
      </c>
    </row>
    <row r="77" spans="2:26" s="34" customFormat="1" ht="28.5" customHeight="1" thickBot="1">
      <c r="B77" s="35"/>
      <c r="C77" s="36"/>
      <c r="D77" s="36"/>
      <c r="E77" s="37"/>
      <c r="F77" s="540" t="s">
        <v>16</v>
      </c>
      <c r="G77" s="541"/>
      <c r="H77" s="542"/>
      <c r="I77" s="540" t="s">
        <v>16</v>
      </c>
      <c r="J77" s="579"/>
      <c r="K77" s="580"/>
      <c r="L77" s="581" t="s">
        <v>17</v>
      </c>
      <c r="M77" s="582"/>
      <c r="N77" s="582"/>
      <c r="O77" s="582"/>
      <c r="P77" s="582"/>
      <c r="Q77" s="582"/>
      <c r="R77" s="582"/>
      <c r="S77" s="582"/>
      <c r="T77" s="582"/>
      <c r="U77" s="582"/>
      <c r="V77" s="582"/>
      <c r="W77" s="582"/>
      <c r="X77" s="582"/>
      <c r="Y77" s="582"/>
      <c r="Z77" s="583"/>
    </row>
    <row r="78" spans="2:26" s="34" customFormat="1" ht="28.5" customHeight="1">
      <c r="B78" s="38"/>
      <c r="C78" s="39"/>
      <c r="D78" s="39"/>
      <c r="E78" s="40"/>
      <c r="F78" s="569" t="str">
        <f>F4</f>
        <v>第期</v>
      </c>
      <c r="G78" s="570"/>
      <c r="H78" s="571"/>
      <c r="I78" s="569" t="str">
        <f>I4</f>
        <v>第期</v>
      </c>
      <c r="J78" s="570"/>
      <c r="K78" s="571"/>
      <c r="L78" s="569" t="str">
        <f>L4</f>
        <v>第期</v>
      </c>
      <c r="M78" s="570"/>
      <c r="N78" s="571"/>
      <c r="O78" s="569" t="str">
        <f>O4</f>
        <v>第期</v>
      </c>
      <c r="P78" s="570"/>
      <c r="Q78" s="571"/>
      <c r="R78" s="569" t="str">
        <f>R4</f>
        <v>第期</v>
      </c>
      <c r="S78" s="570"/>
      <c r="T78" s="571"/>
      <c r="U78" s="569" t="str">
        <f>U4</f>
        <v>第期</v>
      </c>
      <c r="V78" s="570"/>
      <c r="W78" s="571"/>
      <c r="X78" s="569" t="str">
        <f>X4</f>
        <v>第期</v>
      </c>
      <c r="Y78" s="570"/>
      <c r="Z78" s="571"/>
    </row>
    <row r="79" spans="2:26" s="34" customFormat="1" ht="28.5" customHeight="1">
      <c r="B79" s="38"/>
      <c r="C79" s="39"/>
      <c r="D79" s="39"/>
      <c r="E79" s="40"/>
      <c r="F79" s="537" t="str">
        <f>F5</f>
        <v>Ｈ　年　月期</v>
      </c>
      <c r="G79" s="538"/>
      <c r="H79" s="539"/>
      <c r="I79" s="537" t="str">
        <f>I5</f>
        <v>Ｈ　年　月期</v>
      </c>
      <c r="J79" s="538"/>
      <c r="K79" s="539"/>
      <c r="L79" s="537" t="str">
        <f>L5</f>
        <v>Ｈ　年　月期</v>
      </c>
      <c r="M79" s="538"/>
      <c r="N79" s="539"/>
      <c r="O79" s="537" t="str">
        <f>O5</f>
        <v>Ｈ　年　月期</v>
      </c>
      <c r="P79" s="538"/>
      <c r="Q79" s="539"/>
      <c r="R79" s="537" t="str">
        <f>R5</f>
        <v>Ｈ　年　月期</v>
      </c>
      <c r="S79" s="538"/>
      <c r="T79" s="539"/>
      <c r="U79" s="537" t="str">
        <f>U5</f>
        <v>Ｈ　年　月期</v>
      </c>
      <c r="V79" s="538"/>
      <c r="W79" s="539"/>
      <c r="X79" s="537" t="str">
        <f>X5</f>
        <v>Ｈ　年　月期</v>
      </c>
      <c r="Y79" s="538"/>
      <c r="Z79" s="539"/>
    </row>
    <row r="80" spans="2:26" s="34" customFormat="1" ht="28.5" customHeight="1" thickBot="1">
      <c r="B80" s="193"/>
      <c r="C80" s="194"/>
      <c r="D80" s="194"/>
      <c r="E80" s="195"/>
      <c r="F80" s="79" t="s">
        <v>18</v>
      </c>
      <c r="G80" s="80" t="s">
        <v>19</v>
      </c>
      <c r="H80" s="81" t="s">
        <v>20</v>
      </c>
      <c r="I80" s="79" t="s">
        <v>18</v>
      </c>
      <c r="J80" s="80" t="s">
        <v>19</v>
      </c>
      <c r="K80" s="81" t="s">
        <v>20</v>
      </c>
      <c r="L80" s="82" t="s">
        <v>18</v>
      </c>
      <c r="M80" s="83" t="s">
        <v>19</v>
      </c>
      <c r="N80" s="196" t="s">
        <v>20</v>
      </c>
      <c r="O80" s="82" t="s">
        <v>18</v>
      </c>
      <c r="P80" s="83" t="s">
        <v>19</v>
      </c>
      <c r="Q80" s="84" t="s">
        <v>20</v>
      </c>
      <c r="R80" s="197" t="s">
        <v>18</v>
      </c>
      <c r="S80" s="83" t="s">
        <v>19</v>
      </c>
      <c r="T80" s="196" t="s">
        <v>20</v>
      </c>
      <c r="U80" s="82" t="s">
        <v>18</v>
      </c>
      <c r="V80" s="83" t="s">
        <v>19</v>
      </c>
      <c r="W80" s="84" t="s">
        <v>20</v>
      </c>
      <c r="X80" s="82" t="s">
        <v>18</v>
      </c>
      <c r="Y80" s="83" t="s">
        <v>19</v>
      </c>
      <c r="Z80" s="84" t="s">
        <v>20</v>
      </c>
    </row>
    <row r="81" spans="2:26" s="34" customFormat="1" ht="28.5" customHeight="1">
      <c r="B81" s="70"/>
      <c r="C81" s="198"/>
      <c r="D81" s="140" t="s">
        <v>112</v>
      </c>
      <c r="E81" s="199" t="s">
        <v>136</v>
      </c>
      <c r="F81" s="287"/>
      <c r="G81" s="148">
        <f>IF(F81="","",F81/$F$7)</f>
      </c>
      <c r="H81" s="149" t="s">
        <v>22</v>
      </c>
      <c r="I81" s="287"/>
      <c r="J81" s="148">
        <f>IF(I81="","",I81/$I$7)</f>
      </c>
      <c r="K81" s="149">
        <f>IF(OR(F81="",I81="",F81=0),"",I81/F81)</f>
      </c>
      <c r="L81" s="287"/>
      <c r="M81" s="151">
        <f>IF(L81="","",L81/$L$7)</f>
      </c>
      <c r="N81" s="200">
        <f aca="true" t="shared" si="13" ref="N81:N103">IF(OR(I81="",L81="",I81=0),"",L81/I81)</f>
      </c>
      <c r="O81" s="287"/>
      <c r="P81" s="151">
        <f>IF(O81="","",O81/$O$7)</f>
      </c>
      <c r="Q81" s="200">
        <f aca="true" t="shared" si="14" ref="Q81:Q103">IF(OR(L81="",O81="",L81=0),"",O81/L81)</f>
      </c>
      <c r="R81" s="287"/>
      <c r="S81" s="151">
        <f>IF(R81="","",R81/$R$7)</f>
      </c>
      <c r="T81" s="200">
        <f aca="true" t="shared" si="15" ref="T81:T103">IF(OR(O81="",R81="",O81=0),"",R81/O81)</f>
      </c>
      <c r="U81" s="287"/>
      <c r="V81" s="151">
        <f>IF(U81="","",U81/$U$7)</f>
      </c>
      <c r="W81" s="200">
        <f aca="true" t="shared" si="16" ref="W81:W103">IF(OR(R81="",U81="",R81=0),"",U81/R81)</f>
      </c>
      <c r="X81" s="287"/>
      <c r="Y81" s="151">
        <f>IF(X81="","",X81/$X$7)</f>
      </c>
      <c r="Z81" s="200">
        <f aca="true" t="shared" si="17" ref="Z81:Z103">IF(OR(U81="",X81="",U81=0),"",X81/U81)</f>
      </c>
    </row>
    <row r="82" spans="2:26" s="34" customFormat="1" ht="28.5" customHeight="1">
      <c r="B82" s="73"/>
      <c r="C82" s="201"/>
      <c r="D82" s="101" t="s">
        <v>215</v>
      </c>
      <c r="E82" s="202" t="s">
        <v>136</v>
      </c>
      <c r="F82" s="293"/>
      <c r="G82" s="203">
        <f aca="true" t="shared" si="18" ref="G82:G103">IF(F82="","",F82/$F$7)</f>
      </c>
      <c r="H82" s="204" t="s">
        <v>22</v>
      </c>
      <c r="I82" s="293"/>
      <c r="J82" s="203">
        <f aca="true" t="shared" si="19" ref="J82:J103">IF(I82="","",I82/$I$7)</f>
      </c>
      <c r="K82" s="204">
        <f aca="true" t="shared" si="20" ref="K82:K103">IF(OR(F82="",I82="",F82=0),"",I82/F82)</f>
      </c>
      <c r="L82" s="293"/>
      <c r="M82" s="205">
        <f aca="true" t="shared" si="21" ref="M82:M103">IF(L82="","",L82/$L$7)</f>
      </c>
      <c r="N82" s="206">
        <f t="shared" si="13"/>
      </c>
      <c r="O82" s="293"/>
      <c r="P82" s="205">
        <f aca="true" t="shared" si="22" ref="P82:P103">IF(O82="","",O82/$O$7)</f>
      </c>
      <c r="Q82" s="206">
        <f t="shared" si="14"/>
      </c>
      <c r="R82" s="293"/>
      <c r="S82" s="205">
        <f aca="true" t="shared" si="23" ref="S82:S103">IF(R82="","",R82/$R$7)</f>
      </c>
      <c r="T82" s="206">
        <f t="shared" si="15"/>
      </c>
      <c r="U82" s="293"/>
      <c r="V82" s="205">
        <f aca="true" t="shared" si="24" ref="V82:V103">IF(U82="","",U82/$U$7)</f>
      </c>
      <c r="W82" s="206">
        <f t="shared" si="16"/>
      </c>
      <c r="X82" s="293"/>
      <c r="Y82" s="205">
        <f aca="true" t="shared" si="25" ref="Y82:Y103">IF(X82="","",X82/$X$7)</f>
      </c>
      <c r="Z82" s="206">
        <f t="shared" si="17"/>
      </c>
    </row>
    <row r="83" spans="2:26" s="34" customFormat="1" ht="28.5" customHeight="1" thickBot="1">
      <c r="B83" s="73"/>
      <c r="C83" s="207" t="s">
        <v>90</v>
      </c>
      <c r="D83" s="208"/>
      <c r="E83" s="209"/>
      <c r="F83" s="165">
        <f>IF(AND(F81="",F82=""),"",SUM(F81:F82))</f>
      </c>
      <c r="G83" s="210">
        <f>IF(F83="","",F83/$F$7)</f>
      </c>
      <c r="H83" s="211" t="s">
        <v>22</v>
      </c>
      <c r="I83" s="165">
        <f>IF(AND(I81="",I82=""),"",SUM(I81:I82))</f>
      </c>
      <c r="J83" s="210">
        <f>IF(I83="","",I83/$I$7)</f>
      </c>
      <c r="K83" s="211">
        <f t="shared" si="20"/>
      </c>
      <c r="L83" s="165">
        <f>IF(AND(L81="",L82=""),"",SUM(L81:L82))</f>
      </c>
      <c r="M83" s="166">
        <f t="shared" si="21"/>
      </c>
      <c r="N83" s="167">
        <f t="shared" si="13"/>
      </c>
      <c r="O83" s="165">
        <f>IF(AND(O81="",O82=""),"",SUM(O81:O82))</f>
      </c>
      <c r="P83" s="166">
        <f t="shared" si="22"/>
      </c>
      <c r="Q83" s="167">
        <f t="shared" si="14"/>
      </c>
      <c r="R83" s="165">
        <f>IF(AND(R81="",R82=""),"",SUM(R81:R82))</f>
      </c>
      <c r="S83" s="166">
        <f t="shared" si="23"/>
      </c>
      <c r="T83" s="167">
        <f t="shared" si="15"/>
      </c>
      <c r="U83" s="165">
        <f>IF(AND(U81="",U82=""),"",SUM(U81:U82))</f>
      </c>
      <c r="V83" s="166">
        <f t="shared" si="24"/>
      </c>
      <c r="W83" s="167">
        <f t="shared" si="16"/>
      </c>
      <c r="X83" s="165">
        <f>IF(AND(X81="",X82=""),"",SUM(X81:X82))</f>
      </c>
      <c r="Y83" s="166">
        <f t="shared" si="25"/>
      </c>
      <c r="Z83" s="167">
        <f t="shared" si="17"/>
      </c>
    </row>
    <row r="84" spans="2:26" s="34" customFormat="1" ht="28.5" customHeight="1" thickBot="1">
      <c r="B84" s="73"/>
      <c r="C84" s="207" t="s">
        <v>113</v>
      </c>
      <c r="D84" s="208"/>
      <c r="E84" s="209"/>
      <c r="F84" s="279"/>
      <c r="G84" s="94">
        <f t="shared" si="18"/>
      </c>
      <c r="H84" s="95" t="s">
        <v>22</v>
      </c>
      <c r="I84" s="279"/>
      <c r="J84" s="94">
        <f t="shared" si="19"/>
      </c>
      <c r="K84" s="95">
        <f t="shared" si="20"/>
      </c>
      <c r="L84" s="279"/>
      <c r="M84" s="97">
        <f t="shared" si="21"/>
      </c>
      <c r="N84" s="212">
        <f t="shared" si="13"/>
      </c>
      <c r="O84" s="279"/>
      <c r="P84" s="97">
        <f t="shared" si="22"/>
      </c>
      <c r="Q84" s="212">
        <f t="shared" si="14"/>
      </c>
      <c r="R84" s="279"/>
      <c r="S84" s="97">
        <f t="shared" si="23"/>
      </c>
      <c r="T84" s="212">
        <f t="shared" si="15"/>
      </c>
      <c r="U84" s="279"/>
      <c r="V84" s="97">
        <f t="shared" si="24"/>
      </c>
      <c r="W84" s="212">
        <f t="shared" si="16"/>
      </c>
      <c r="X84" s="279"/>
      <c r="Y84" s="97">
        <f t="shared" si="25"/>
      </c>
      <c r="Z84" s="212">
        <f t="shared" si="17"/>
      </c>
    </row>
    <row r="85" spans="2:26" s="34" customFormat="1" ht="28.5" customHeight="1">
      <c r="B85" s="73"/>
      <c r="C85" s="90"/>
      <c r="D85" s="213" t="s">
        <v>114</v>
      </c>
      <c r="E85" s="214" t="s">
        <v>137</v>
      </c>
      <c r="F85" s="294"/>
      <c r="G85" s="215">
        <f t="shared" si="18"/>
      </c>
      <c r="H85" s="216" t="s">
        <v>22</v>
      </c>
      <c r="I85" s="294"/>
      <c r="J85" s="215">
        <f t="shared" si="19"/>
      </c>
      <c r="K85" s="216">
        <f t="shared" si="20"/>
      </c>
      <c r="L85" s="294"/>
      <c r="M85" s="217">
        <f t="shared" si="21"/>
      </c>
      <c r="N85" s="218">
        <f t="shared" si="13"/>
      </c>
      <c r="O85" s="294"/>
      <c r="P85" s="217">
        <f t="shared" si="22"/>
      </c>
      <c r="Q85" s="218">
        <f t="shared" si="14"/>
      </c>
      <c r="R85" s="294"/>
      <c r="S85" s="217">
        <f t="shared" si="23"/>
      </c>
      <c r="T85" s="218">
        <f t="shared" si="15"/>
      </c>
      <c r="U85" s="294"/>
      <c r="V85" s="217">
        <f t="shared" si="24"/>
      </c>
      <c r="W85" s="218">
        <f t="shared" si="16"/>
      </c>
      <c r="X85" s="294"/>
      <c r="Y85" s="217">
        <f t="shared" si="25"/>
      </c>
      <c r="Z85" s="218">
        <f t="shared" si="17"/>
      </c>
    </row>
    <row r="86" spans="2:26" s="34" customFormat="1" ht="28.5" customHeight="1">
      <c r="B86" s="73"/>
      <c r="C86" s="99"/>
      <c r="D86" s="120" t="s">
        <v>115</v>
      </c>
      <c r="E86" s="219" t="s">
        <v>137</v>
      </c>
      <c r="F86" s="281"/>
      <c r="G86" s="122">
        <f t="shared" si="18"/>
      </c>
      <c r="H86" s="123" t="s">
        <v>22</v>
      </c>
      <c r="I86" s="281"/>
      <c r="J86" s="122">
        <f t="shared" si="19"/>
      </c>
      <c r="K86" s="123">
        <f t="shared" si="20"/>
      </c>
      <c r="L86" s="281"/>
      <c r="M86" s="125">
        <f t="shared" si="21"/>
      </c>
      <c r="N86" s="220">
        <f t="shared" si="13"/>
      </c>
      <c r="O86" s="281"/>
      <c r="P86" s="125">
        <f t="shared" si="22"/>
      </c>
      <c r="Q86" s="220">
        <f t="shared" si="14"/>
      </c>
      <c r="R86" s="281"/>
      <c r="S86" s="125">
        <f t="shared" si="23"/>
      </c>
      <c r="T86" s="220">
        <f t="shared" si="15"/>
      </c>
      <c r="U86" s="281"/>
      <c r="V86" s="125">
        <f t="shared" si="24"/>
      </c>
      <c r="W86" s="220">
        <f t="shared" si="16"/>
      </c>
      <c r="X86" s="281"/>
      <c r="Y86" s="125">
        <f t="shared" si="25"/>
      </c>
      <c r="Z86" s="220">
        <f t="shared" si="17"/>
      </c>
    </row>
    <row r="87" spans="2:26" s="34" customFormat="1" ht="28.5" customHeight="1">
      <c r="B87" s="73"/>
      <c r="C87" s="99"/>
      <c r="D87" s="120" t="s">
        <v>202</v>
      </c>
      <c r="E87" s="219" t="s">
        <v>137</v>
      </c>
      <c r="F87" s="281"/>
      <c r="G87" s="122">
        <f t="shared" si="18"/>
      </c>
      <c r="H87" s="123" t="s">
        <v>22</v>
      </c>
      <c r="I87" s="281"/>
      <c r="J87" s="122">
        <f t="shared" si="19"/>
      </c>
      <c r="K87" s="123">
        <f t="shared" si="20"/>
      </c>
      <c r="L87" s="281"/>
      <c r="M87" s="125">
        <f t="shared" si="21"/>
      </c>
      <c r="N87" s="220">
        <f t="shared" si="13"/>
      </c>
      <c r="O87" s="281"/>
      <c r="P87" s="125">
        <f t="shared" si="22"/>
      </c>
      <c r="Q87" s="220">
        <f t="shared" si="14"/>
      </c>
      <c r="R87" s="281"/>
      <c r="S87" s="125">
        <f t="shared" si="23"/>
      </c>
      <c r="T87" s="220">
        <f t="shared" si="15"/>
      </c>
      <c r="U87" s="281"/>
      <c r="V87" s="125">
        <f t="shared" si="24"/>
      </c>
      <c r="W87" s="220">
        <f t="shared" si="16"/>
      </c>
      <c r="X87" s="281"/>
      <c r="Y87" s="125">
        <f t="shared" si="25"/>
      </c>
      <c r="Z87" s="220">
        <f t="shared" si="17"/>
      </c>
    </row>
    <row r="88" spans="2:26" s="34" customFormat="1" ht="28.5" customHeight="1">
      <c r="B88" s="73"/>
      <c r="C88" s="99"/>
      <c r="D88" s="120" t="s">
        <v>120</v>
      </c>
      <c r="E88" s="219" t="s">
        <v>137</v>
      </c>
      <c r="F88" s="281"/>
      <c r="G88" s="122">
        <f t="shared" si="18"/>
      </c>
      <c r="H88" s="123" t="s">
        <v>22</v>
      </c>
      <c r="I88" s="281"/>
      <c r="J88" s="122">
        <f t="shared" si="19"/>
      </c>
      <c r="K88" s="123">
        <f t="shared" si="20"/>
      </c>
      <c r="L88" s="281"/>
      <c r="M88" s="125">
        <f t="shared" si="21"/>
      </c>
      <c r="N88" s="220">
        <f t="shared" si="13"/>
      </c>
      <c r="O88" s="281"/>
      <c r="P88" s="125">
        <f t="shared" si="22"/>
      </c>
      <c r="Q88" s="220">
        <f t="shared" si="14"/>
      </c>
      <c r="R88" s="281"/>
      <c r="S88" s="125">
        <f t="shared" si="23"/>
      </c>
      <c r="T88" s="220">
        <f t="shared" si="15"/>
      </c>
      <c r="U88" s="281"/>
      <c r="V88" s="125">
        <f t="shared" si="24"/>
      </c>
      <c r="W88" s="220">
        <f t="shared" si="16"/>
      </c>
      <c r="X88" s="281"/>
      <c r="Y88" s="125">
        <f t="shared" si="25"/>
      </c>
      <c r="Z88" s="220">
        <f t="shared" si="17"/>
      </c>
    </row>
    <row r="89" spans="2:26" s="34" customFormat="1" ht="28.5" customHeight="1">
      <c r="B89" s="73"/>
      <c r="C89" s="99"/>
      <c r="D89" s="120" t="s">
        <v>118</v>
      </c>
      <c r="E89" s="219" t="s">
        <v>137</v>
      </c>
      <c r="F89" s="281"/>
      <c r="G89" s="122">
        <f t="shared" si="18"/>
      </c>
      <c r="H89" s="123" t="s">
        <v>22</v>
      </c>
      <c r="I89" s="281"/>
      <c r="J89" s="122">
        <f t="shared" si="19"/>
      </c>
      <c r="K89" s="123">
        <f t="shared" si="20"/>
      </c>
      <c r="L89" s="281"/>
      <c r="M89" s="125">
        <f t="shared" si="21"/>
      </c>
      <c r="N89" s="220">
        <f t="shared" si="13"/>
      </c>
      <c r="O89" s="281"/>
      <c r="P89" s="125">
        <f t="shared" si="22"/>
      </c>
      <c r="Q89" s="220">
        <f t="shared" si="14"/>
      </c>
      <c r="R89" s="281"/>
      <c r="S89" s="125">
        <f t="shared" si="23"/>
      </c>
      <c r="T89" s="220">
        <f t="shared" si="15"/>
      </c>
      <c r="U89" s="281"/>
      <c r="V89" s="125">
        <f t="shared" si="24"/>
      </c>
      <c r="W89" s="220">
        <f t="shared" si="16"/>
      </c>
      <c r="X89" s="281"/>
      <c r="Y89" s="125">
        <f t="shared" si="25"/>
      </c>
      <c r="Z89" s="220">
        <f t="shared" si="17"/>
      </c>
    </row>
    <row r="90" spans="2:26" s="34" customFormat="1" ht="28.5" customHeight="1">
      <c r="B90" s="73"/>
      <c r="C90" s="99"/>
      <c r="D90" s="120" t="s">
        <v>175</v>
      </c>
      <c r="E90" s="219" t="s">
        <v>137</v>
      </c>
      <c r="F90" s="281"/>
      <c r="G90" s="122">
        <f t="shared" si="18"/>
      </c>
      <c r="H90" s="123" t="s">
        <v>22</v>
      </c>
      <c r="I90" s="281"/>
      <c r="J90" s="122">
        <f t="shared" si="19"/>
      </c>
      <c r="K90" s="123">
        <f t="shared" si="20"/>
      </c>
      <c r="L90" s="281"/>
      <c r="M90" s="125">
        <f t="shared" si="21"/>
      </c>
      <c r="N90" s="220">
        <f t="shared" si="13"/>
      </c>
      <c r="O90" s="281"/>
      <c r="P90" s="125">
        <f t="shared" si="22"/>
      </c>
      <c r="Q90" s="220">
        <f t="shared" si="14"/>
      </c>
      <c r="R90" s="281"/>
      <c r="S90" s="125">
        <f t="shared" si="23"/>
      </c>
      <c r="T90" s="220">
        <f t="shared" si="15"/>
      </c>
      <c r="U90" s="281"/>
      <c r="V90" s="125">
        <f t="shared" si="24"/>
      </c>
      <c r="W90" s="220">
        <f t="shared" si="16"/>
      </c>
      <c r="X90" s="281"/>
      <c r="Y90" s="125">
        <f t="shared" si="25"/>
      </c>
      <c r="Z90" s="220">
        <f t="shared" si="17"/>
      </c>
    </row>
    <row r="91" spans="2:26" s="34" customFormat="1" ht="28.5" customHeight="1">
      <c r="B91" s="73"/>
      <c r="C91" s="99"/>
      <c r="D91" s="120" t="s">
        <v>119</v>
      </c>
      <c r="E91" s="219"/>
      <c r="F91" s="281"/>
      <c r="G91" s="122">
        <f t="shared" si="18"/>
      </c>
      <c r="H91" s="123" t="s">
        <v>22</v>
      </c>
      <c r="I91" s="281"/>
      <c r="J91" s="122">
        <f t="shared" si="19"/>
      </c>
      <c r="K91" s="123">
        <f t="shared" si="20"/>
      </c>
      <c r="L91" s="281"/>
      <c r="M91" s="125">
        <f t="shared" si="21"/>
      </c>
      <c r="N91" s="220">
        <f t="shared" si="13"/>
      </c>
      <c r="O91" s="281"/>
      <c r="P91" s="125">
        <f t="shared" si="22"/>
      </c>
      <c r="Q91" s="220">
        <f t="shared" si="14"/>
      </c>
      <c r="R91" s="281"/>
      <c r="S91" s="125">
        <f t="shared" si="23"/>
      </c>
      <c r="T91" s="220">
        <f t="shared" si="15"/>
      </c>
      <c r="U91" s="281"/>
      <c r="V91" s="125">
        <f t="shared" si="24"/>
      </c>
      <c r="W91" s="220">
        <f t="shared" si="16"/>
      </c>
      <c r="X91" s="281"/>
      <c r="Y91" s="125">
        <f t="shared" si="25"/>
      </c>
      <c r="Z91" s="220">
        <f t="shared" si="17"/>
      </c>
    </row>
    <row r="92" spans="2:26" s="34" customFormat="1" ht="28.5" customHeight="1">
      <c r="B92" s="73"/>
      <c r="C92" s="99"/>
      <c r="D92" s="120" t="s">
        <v>121</v>
      </c>
      <c r="E92" s="219"/>
      <c r="F92" s="281"/>
      <c r="G92" s="122">
        <f t="shared" si="18"/>
      </c>
      <c r="H92" s="123" t="s">
        <v>22</v>
      </c>
      <c r="I92" s="281"/>
      <c r="J92" s="122">
        <f t="shared" si="19"/>
      </c>
      <c r="K92" s="123">
        <f t="shared" si="20"/>
      </c>
      <c r="L92" s="281"/>
      <c r="M92" s="125">
        <f t="shared" si="21"/>
      </c>
      <c r="N92" s="220">
        <f t="shared" si="13"/>
      </c>
      <c r="O92" s="281"/>
      <c r="P92" s="125">
        <f t="shared" si="22"/>
      </c>
      <c r="Q92" s="220">
        <f t="shared" si="14"/>
      </c>
      <c r="R92" s="281"/>
      <c r="S92" s="125">
        <f t="shared" si="23"/>
      </c>
      <c r="T92" s="220">
        <f t="shared" si="15"/>
      </c>
      <c r="U92" s="281"/>
      <c r="V92" s="125">
        <f t="shared" si="24"/>
      </c>
      <c r="W92" s="220">
        <f t="shared" si="16"/>
      </c>
      <c r="X92" s="281"/>
      <c r="Y92" s="125">
        <f t="shared" si="25"/>
      </c>
      <c r="Z92" s="220">
        <f t="shared" si="17"/>
      </c>
    </row>
    <row r="93" spans="2:26" s="34" customFormat="1" ht="28.5" customHeight="1">
      <c r="B93" s="73"/>
      <c r="C93" s="99"/>
      <c r="D93" s="120" t="s">
        <v>123</v>
      </c>
      <c r="E93" s="219"/>
      <c r="F93" s="282"/>
      <c r="G93" s="129">
        <f t="shared" si="18"/>
      </c>
      <c r="H93" s="130" t="s">
        <v>22</v>
      </c>
      <c r="I93" s="282"/>
      <c r="J93" s="129">
        <f t="shared" si="19"/>
      </c>
      <c r="K93" s="130">
        <f t="shared" si="20"/>
      </c>
      <c r="L93" s="282"/>
      <c r="M93" s="132">
        <f t="shared" si="21"/>
      </c>
      <c r="N93" s="221">
        <f t="shared" si="13"/>
      </c>
      <c r="O93" s="282"/>
      <c r="P93" s="132">
        <f t="shared" si="22"/>
      </c>
      <c r="Q93" s="221">
        <f t="shared" si="14"/>
      </c>
      <c r="R93" s="282"/>
      <c r="S93" s="132">
        <f t="shared" si="23"/>
      </c>
      <c r="T93" s="221">
        <f t="shared" si="15"/>
      </c>
      <c r="U93" s="282"/>
      <c r="V93" s="132">
        <f t="shared" si="24"/>
      </c>
      <c r="W93" s="221">
        <f t="shared" si="16"/>
      </c>
      <c r="X93" s="282"/>
      <c r="Y93" s="132">
        <f t="shared" si="25"/>
      </c>
      <c r="Z93" s="221">
        <f t="shared" si="17"/>
      </c>
    </row>
    <row r="94" spans="2:26" s="34" customFormat="1" ht="28.5" customHeight="1">
      <c r="B94" s="73"/>
      <c r="C94" s="99"/>
      <c r="D94" s="120" t="s">
        <v>97</v>
      </c>
      <c r="E94" s="219"/>
      <c r="F94" s="282"/>
      <c r="G94" s="129">
        <f t="shared" si="18"/>
      </c>
      <c r="H94" s="130" t="s">
        <v>22</v>
      </c>
      <c r="I94" s="282"/>
      <c r="J94" s="129">
        <f t="shared" si="19"/>
      </c>
      <c r="K94" s="130">
        <f t="shared" si="20"/>
      </c>
      <c r="L94" s="282"/>
      <c r="M94" s="132">
        <f t="shared" si="21"/>
      </c>
      <c r="N94" s="221">
        <f t="shared" si="13"/>
      </c>
      <c r="O94" s="282"/>
      <c r="P94" s="132">
        <f t="shared" si="22"/>
      </c>
      <c r="Q94" s="221">
        <f t="shared" si="14"/>
      </c>
      <c r="R94" s="282"/>
      <c r="S94" s="132">
        <f t="shared" si="23"/>
      </c>
      <c r="T94" s="221">
        <f t="shared" si="15"/>
      </c>
      <c r="U94" s="282"/>
      <c r="V94" s="132">
        <f t="shared" si="24"/>
      </c>
      <c r="W94" s="221">
        <f t="shared" si="16"/>
      </c>
      <c r="X94" s="282"/>
      <c r="Y94" s="132">
        <f t="shared" si="25"/>
      </c>
      <c r="Z94" s="221">
        <f t="shared" si="17"/>
      </c>
    </row>
    <row r="95" spans="2:26" s="34" customFormat="1" ht="28.5" customHeight="1">
      <c r="B95" s="73"/>
      <c r="C95" s="99"/>
      <c r="D95" s="120" t="s">
        <v>133</v>
      </c>
      <c r="E95" s="219"/>
      <c r="F95" s="282"/>
      <c r="G95" s="129">
        <f t="shared" si="18"/>
      </c>
      <c r="H95" s="130" t="s">
        <v>22</v>
      </c>
      <c r="I95" s="282"/>
      <c r="J95" s="129">
        <f t="shared" si="19"/>
      </c>
      <c r="K95" s="130">
        <f t="shared" si="20"/>
      </c>
      <c r="L95" s="282"/>
      <c r="M95" s="132">
        <f t="shared" si="21"/>
      </c>
      <c r="N95" s="221">
        <f t="shared" si="13"/>
      </c>
      <c r="O95" s="282"/>
      <c r="P95" s="132">
        <f t="shared" si="22"/>
      </c>
      <c r="Q95" s="221">
        <f t="shared" si="14"/>
      </c>
      <c r="R95" s="282"/>
      <c r="S95" s="132">
        <f t="shared" si="23"/>
      </c>
      <c r="T95" s="221">
        <f t="shared" si="15"/>
      </c>
      <c r="U95" s="282"/>
      <c r="V95" s="132">
        <f t="shared" si="24"/>
      </c>
      <c r="W95" s="221">
        <f t="shared" si="16"/>
      </c>
      <c r="X95" s="282"/>
      <c r="Y95" s="132">
        <f t="shared" si="25"/>
      </c>
      <c r="Z95" s="221">
        <f t="shared" si="17"/>
      </c>
    </row>
    <row r="96" spans="2:26" s="34" customFormat="1" ht="28.5" customHeight="1">
      <c r="B96" s="73"/>
      <c r="C96" s="99"/>
      <c r="D96" s="120" t="s">
        <v>134</v>
      </c>
      <c r="E96" s="219"/>
      <c r="F96" s="282"/>
      <c r="G96" s="129">
        <f t="shared" si="18"/>
      </c>
      <c r="H96" s="130" t="s">
        <v>22</v>
      </c>
      <c r="I96" s="282"/>
      <c r="J96" s="129">
        <f t="shared" si="19"/>
      </c>
      <c r="K96" s="130">
        <f t="shared" si="20"/>
      </c>
      <c r="L96" s="282"/>
      <c r="M96" s="132">
        <f t="shared" si="21"/>
      </c>
      <c r="N96" s="221">
        <f t="shared" si="13"/>
      </c>
      <c r="O96" s="282"/>
      <c r="P96" s="132">
        <f t="shared" si="22"/>
      </c>
      <c r="Q96" s="221">
        <f t="shared" si="14"/>
      </c>
      <c r="R96" s="282"/>
      <c r="S96" s="132">
        <f t="shared" si="23"/>
      </c>
      <c r="T96" s="221">
        <f t="shared" si="15"/>
      </c>
      <c r="U96" s="282"/>
      <c r="V96" s="132">
        <f t="shared" si="24"/>
      </c>
      <c r="W96" s="221">
        <f t="shared" si="16"/>
      </c>
      <c r="X96" s="282"/>
      <c r="Y96" s="132">
        <f t="shared" si="25"/>
      </c>
      <c r="Z96" s="221">
        <f t="shared" si="17"/>
      </c>
    </row>
    <row r="97" spans="2:26" s="34" customFormat="1" ht="28.5" customHeight="1">
      <c r="B97" s="73"/>
      <c r="C97" s="99"/>
      <c r="D97" s="120" t="s">
        <v>100</v>
      </c>
      <c r="E97" s="219"/>
      <c r="F97" s="282"/>
      <c r="G97" s="129">
        <f t="shared" si="18"/>
      </c>
      <c r="H97" s="130" t="s">
        <v>22</v>
      </c>
      <c r="I97" s="282"/>
      <c r="J97" s="129">
        <f t="shared" si="19"/>
      </c>
      <c r="K97" s="130">
        <f t="shared" si="20"/>
      </c>
      <c r="L97" s="282"/>
      <c r="M97" s="132">
        <f t="shared" si="21"/>
      </c>
      <c r="N97" s="221">
        <f t="shared" si="13"/>
      </c>
      <c r="O97" s="282"/>
      <c r="P97" s="132">
        <f t="shared" si="22"/>
      </c>
      <c r="Q97" s="221">
        <f t="shared" si="14"/>
      </c>
      <c r="R97" s="282"/>
      <c r="S97" s="132">
        <f t="shared" si="23"/>
      </c>
      <c r="T97" s="221">
        <f t="shared" si="15"/>
      </c>
      <c r="U97" s="282"/>
      <c r="V97" s="132">
        <f t="shared" si="24"/>
      </c>
      <c r="W97" s="221">
        <f t="shared" si="16"/>
      </c>
      <c r="X97" s="282"/>
      <c r="Y97" s="132">
        <f t="shared" si="25"/>
      </c>
      <c r="Z97" s="221">
        <f t="shared" si="17"/>
      </c>
    </row>
    <row r="98" spans="2:26" s="34" customFormat="1" ht="28.5" customHeight="1">
      <c r="B98" s="73"/>
      <c r="C98" s="99"/>
      <c r="D98" s="284" t="s">
        <v>348</v>
      </c>
      <c r="E98" s="219"/>
      <c r="F98" s="281"/>
      <c r="G98" s="129">
        <f t="shared" si="18"/>
      </c>
      <c r="H98" s="130" t="s">
        <v>22</v>
      </c>
      <c r="I98" s="281"/>
      <c r="J98" s="129">
        <f t="shared" si="19"/>
      </c>
      <c r="K98" s="130">
        <f t="shared" si="20"/>
      </c>
      <c r="L98" s="281"/>
      <c r="M98" s="132">
        <f t="shared" si="21"/>
      </c>
      <c r="N98" s="221">
        <f t="shared" si="13"/>
      </c>
      <c r="O98" s="281"/>
      <c r="P98" s="132">
        <f t="shared" si="22"/>
      </c>
      <c r="Q98" s="221">
        <f t="shared" si="14"/>
      </c>
      <c r="R98" s="281"/>
      <c r="S98" s="132">
        <f t="shared" si="23"/>
      </c>
      <c r="T98" s="221">
        <f t="shared" si="15"/>
      </c>
      <c r="U98" s="281"/>
      <c r="V98" s="132">
        <f t="shared" si="24"/>
      </c>
      <c r="W98" s="221">
        <f t="shared" si="16"/>
      </c>
      <c r="X98" s="281"/>
      <c r="Y98" s="132">
        <f t="shared" si="25"/>
      </c>
      <c r="Z98" s="221">
        <f t="shared" si="17"/>
      </c>
    </row>
    <row r="99" spans="2:26" s="34" customFormat="1" ht="28.5" customHeight="1">
      <c r="B99" s="73"/>
      <c r="C99" s="99"/>
      <c r="D99" s="284"/>
      <c r="E99" s="219"/>
      <c r="F99" s="281"/>
      <c r="G99" s="129">
        <f t="shared" si="18"/>
      </c>
      <c r="H99" s="130" t="s">
        <v>22</v>
      </c>
      <c r="I99" s="281"/>
      <c r="J99" s="129">
        <f t="shared" si="19"/>
      </c>
      <c r="K99" s="130">
        <f t="shared" si="20"/>
      </c>
      <c r="L99" s="281"/>
      <c r="M99" s="132">
        <f t="shared" si="21"/>
      </c>
      <c r="N99" s="221">
        <f t="shared" si="13"/>
      </c>
      <c r="O99" s="281"/>
      <c r="P99" s="132">
        <f t="shared" si="22"/>
      </c>
      <c r="Q99" s="221">
        <f t="shared" si="14"/>
      </c>
      <c r="R99" s="281"/>
      <c r="S99" s="132">
        <f t="shared" si="23"/>
      </c>
      <c r="T99" s="221">
        <f t="shared" si="15"/>
      </c>
      <c r="U99" s="281"/>
      <c r="V99" s="132">
        <f t="shared" si="24"/>
      </c>
      <c r="W99" s="221">
        <f t="shared" si="16"/>
      </c>
      <c r="X99" s="281"/>
      <c r="Y99" s="132">
        <f t="shared" si="25"/>
      </c>
      <c r="Z99" s="221">
        <f t="shared" si="17"/>
      </c>
    </row>
    <row r="100" spans="2:26" s="34" customFormat="1" ht="28.5" customHeight="1" thickBot="1">
      <c r="B100" s="73"/>
      <c r="C100" s="127"/>
      <c r="D100" s="222" t="s">
        <v>124</v>
      </c>
      <c r="E100" s="223"/>
      <c r="F100" s="281"/>
      <c r="G100" s="122">
        <f t="shared" si="18"/>
      </c>
      <c r="H100" s="123" t="s">
        <v>22</v>
      </c>
      <c r="I100" s="281"/>
      <c r="J100" s="122">
        <f t="shared" si="19"/>
      </c>
      <c r="K100" s="123">
        <f t="shared" si="20"/>
      </c>
      <c r="L100" s="281"/>
      <c r="M100" s="125">
        <f t="shared" si="21"/>
      </c>
      <c r="N100" s="220">
        <f t="shared" si="13"/>
      </c>
      <c r="O100" s="281"/>
      <c r="P100" s="125">
        <f t="shared" si="22"/>
      </c>
      <c r="Q100" s="220">
        <f t="shared" si="14"/>
      </c>
      <c r="R100" s="281"/>
      <c r="S100" s="125">
        <f t="shared" si="23"/>
      </c>
      <c r="T100" s="220">
        <f t="shared" si="15"/>
      </c>
      <c r="U100" s="281"/>
      <c r="V100" s="125">
        <f t="shared" si="24"/>
      </c>
      <c r="W100" s="220">
        <f t="shared" si="16"/>
      </c>
      <c r="X100" s="281"/>
      <c r="Y100" s="125">
        <f t="shared" si="25"/>
      </c>
      <c r="Z100" s="220">
        <f t="shared" si="17"/>
      </c>
    </row>
    <row r="101" spans="2:26" s="34" customFormat="1" ht="28.5" customHeight="1" thickBot="1">
      <c r="B101" s="224"/>
      <c r="C101" s="207" t="s">
        <v>102</v>
      </c>
      <c r="D101" s="208"/>
      <c r="E101" s="225"/>
      <c r="F101" s="139">
        <f>IF(SUM(F85:F100)=0,"",SUM(F85:F100))</f>
      </c>
      <c r="G101" s="86">
        <f t="shared" si="18"/>
      </c>
      <c r="H101" s="87" t="s">
        <v>22</v>
      </c>
      <c r="I101" s="139">
        <f>IF(SUM(I85:I100)=0,"",SUM(I85:I100))</f>
      </c>
      <c r="J101" s="86">
        <f t="shared" si="19"/>
      </c>
      <c r="K101" s="87">
        <f t="shared" si="20"/>
      </c>
      <c r="L101" s="139">
        <f>IF(SUM(L85:L100)=0,"",SUM(L85:L100))</f>
      </c>
      <c r="M101" s="88">
        <f t="shared" si="21"/>
      </c>
      <c r="N101" s="89">
        <f t="shared" si="13"/>
      </c>
      <c r="O101" s="139">
        <f>IF(SUM(O85:O100)=0,"",SUM(O85:O100))</f>
      </c>
      <c r="P101" s="88">
        <f t="shared" si="22"/>
      </c>
      <c r="Q101" s="89">
        <f t="shared" si="14"/>
      </c>
      <c r="R101" s="139">
        <f>IF(SUM(R85:R100)=0,"",SUM(R85:R100))</f>
      </c>
      <c r="S101" s="88">
        <f t="shared" si="23"/>
      </c>
      <c r="T101" s="89">
        <f t="shared" si="15"/>
      </c>
      <c r="U101" s="139">
        <f>IF(SUM(U85:U100)=0,"",SUM(U85:U100))</f>
      </c>
      <c r="V101" s="88">
        <f t="shared" si="24"/>
      </c>
      <c r="W101" s="89">
        <f t="shared" si="16"/>
      </c>
      <c r="X101" s="139">
        <f>IF(SUM(X85:X100)=0,"",SUM(X85:X100))</f>
      </c>
      <c r="Y101" s="88">
        <f t="shared" si="25"/>
      </c>
      <c r="Z101" s="89">
        <f t="shared" si="17"/>
      </c>
    </row>
    <row r="102" spans="2:26" s="34" customFormat="1" ht="28.5" customHeight="1" thickBot="1">
      <c r="B102" s="73"/>
      <c r="C102" s="226" t="s">
        <v>88</v>
      </c>
      <c r="D102" s="208"/>
      <c r="E102" s="209" t="s">
        <v>137</v>
      </c>
      <c r="F102" s="409"/>
      <c r="G102" s="210">
        <f t="shared" si="18"/>
      </c>
      <c r="H102" s="211" t="s">
        <v>22</v>
      </c>
      <c r="I102" s="409"/>
      <c r="J102" s="210">
        <f t="shared" si="19"/>
      </c>
      <c r="K102" s="211">
        <f t="shared" si="20"/>
      </c>
      <c r="L102" s="409"/>
      <c r="M102" s="166">
        <f t="shared" si="21"/>
      </c>
      <c r="N102" s="167">
        <f t="shared" si="13"/>
      </c>
      <c r="O102" s="409"/>
      <c r="P102" s="166">
        <f t="shared" si="22"/>
      </c>
      <c r="Q102" s="167">
        <f t="shared" si="14"/>
      </c>
      <c r="R102" s="409"/>
      <c r="S102" s="166">
        <f t="shared" si="23"/>
      </c>
      <c r="T102" s="167">
        <f t="shared" si="15"/>
      </c>
      <c r="U102" s="409"/>
      <c r="V102" s="166">
        <f t="shared" si="24"/>
      </c>
      <c r="W102" s="167">
        <f t="shared" si="16"/>
      </c>
      <c r="X102" s="409"/>
      <c r="Y102" s="166">
        <f t="shared" si="25"/>
      </c>
      <c r="Z102" s="167">
        <f t="shared" si="17"/>
      </c>
    </row>
    <row r="103" spans="2:26" s="34" customFormat="1" ht="28.5" customHeight="1" thickBot="1">
      <c r="B103" s="207" t="s">
        <v>86</v>
      </c>
      <c r="C103" s="108"/>
      <c r="D103" s="227"/>
      <c r="E103" s="209"/>
      <c r="F103" s="165">
        <f>IF(AND(F83="",F84="",F101="",F102=""),"",IF(F83="",0,F83)+F84+IF(F101="",0,F101)+F102)</f>
      </c>
      <c r="G103" s="210">
        <f t="shared" si="18"/>
      </c>
      <c r="H103" s="211" t="s">
        <v>22</v>
      </c>
      <c r="I103" s="165">
        <f>IF(AND(I83="",I84="",I101="",I102=""),"",IF(I83="",0,I83)+I84+IF(I101="",0,I101)+I102)</f>
      </c>
      <c r="J103" s="210">
        <f t="shared" si="19"/>
      </c>
      <c r="K103" s="211">
        <f t="shared" si="20"/>
      </c>
      <c r="L103" s="165">
        <f>IF(AND(L83="",L84="",L101="",L102=""),"",IF(L83="",0,L83)+L84+IF(L101="",0,L101)+L102)</f>
      </c>
      <c r="M103" s="166">
        <f t="shared" si="21"/>
      </c>
      <c r="N103" s="167">
        <f t="shared" si="13"/>
      </c>
      <c r="O103" s="165">
        <f>IF(AND(O83="",O84="",O101="",O102=""),"",IF(O83="",0,O83)+O84+IF(O101="",0,O101)+O102)</f>
      </c>
      <c r="P103" s="166">
        <f t="shared" si="22"/>
      </c>
      <c r="Q103" s="167">
        <f t="shared" si="14"/>
      </c>
      <c r="R103" s="165">
        <f>IF(AND(R83="",R84="",R101="",R102=""),"",IF(R83="",0,R83)+R84+IF(R101="",0,R101)+R102)</f>
      </c>
      <c r="S103" s="166">
        <f t="shared" si="23"/>
      </c>
      <c r="T103" s="167">
        <f t="shared" si="15"/>
      </c>
      <c r="U103" s="165">
        <f>IF(AND(U83="",U84="",U101="",U102=""),"",IF(U83="",0,U83)+U84+IF(U101="",0,U101)+U102)</f>
      </c>
      <c r="V103" s="166">
        <f t="shared" si="24"/>
      </c>
      <c r="W103" s="167">
        <f t="shared" si="16"/>
      </c>
      <c r="X103" s="165">
        <f>IF(AND(X83="",X84="",X101="",X102=""),"",IF(X83="",0,X83)+X84+IF(X101="",0,X101)+X102)</f>
      </c>
      <c r="Y103" s="166">
        <f t="shared" si="25"/>
      </c>
      <c r="Z103" s="167">
        <f t="shared" si="17"/>
      </c>
    </row>
    <row r="104" spans="2:26" s="34" customFormat="1" ht="28.5" customHeight="1">
      <c r="B104" s="26"/>
      <c r="C104" s="308"/>
      <c r="D104" s="26"/>
      <c r="E104" s="309"/>
      <c r="F104" s="310"/>
      <c r="G104" s="115"/>
      <c r="H104" s="311"/>
      <c r="I104" s="310"/>
      <c r="J104" s="115"/>
      <c r="K104" s="311"/>
      <c r="L104" s="310"/>
      <c r="M104" s="115"/>
      <c r="N104" s="311"/>
      <c r="O104" s="310"/>
      <c r="P104" s="115"/>
      <c r="Q104" s="311"/>
      <c r="R104" s="310"/>
      <c r="S104" s="115"/>
      <c r="T104" s="311"/>
      <c r="U104" s="310"/>
      <c r="V104" s="115"/>
      <c r="W104" s="311"/>
      <c r="X104" s="310"/>
      <c r="Y104" s="115"/>
      <c r="Z104" s="311"/>
    </row>
    <row r="105" spans="2:26" s="312" customFormat="1" ht="70.5" customHeight="1" thickBot="1">
      <c r="B105" s="371" t="s">
        <v>326</v>
      </c>
      <c r="G105" s="313"/>
      <c r="H105" s="313"/>
      <c r="J105" s="313"/>
      <c r="K105" s="313"/>
      <c r="M105" s="313"/>
      <c r="N105" s="313"/>
      <c r="P105" s="313"/>
      <c r="Q105" s="313"/>
      <c r="S105" s="313"/>
      <c r="T105" s="313"/>
      <c r="V105" s="681"/>
      <c r="W105" s="681"/>
      <c r="X105" s="314"/>
      <c r="Y105" s="314"/>
      <c r="Z105" s="314" t="s">
        <v>15</v>
      </c>
    </row>
    <row r="106" spans="2:26" s="315" customFormat="1" ht="27.75" customHeight="1" thickBot="1">
      <c r="B106" s="316"/>
      <c r="C106" s="317"/>
      <c r="D106" s="317"/>
      <c r="E106" s="318"/>
      <c r="F106" s="682" t="s">
        <v>16</v>
      </c>
      <c r="G106" s="683"/>
      <c r="H106" s="684"/>
      <c r="I106" s="685" t="s">
        <v>16</v>
      </c>
      <c r="J106" s="686"/>
      <c r="K106" s="687"/>
      <c r="L106" s="796" t="s">
        <v>17</v>
      </c>
      <c r="M106" s="797"/>
      <c r="N106" s="797"/>
      <c r="O106" s="797"/>
      <c r="P106" s="797"/>
      <c r="Q106" s="797"/>
      <c r="R106" s="797"/>
      <c r="S106" s="797"/>
      <c r="T106" s="797"/>
      <c r="U106" s="797"/>
      <c r="V106" s="797"/>
      <c r="W106" s="797"/>
      <c r="X106" s="797"/>
      <c r="Y106" s="797"/>
      <c r="Z106" s="798"/>
    </row>
    <row r="107" spans="2:26" s="315" customFormat="1" ht="27.75" customHeight="1">
      <c r="B107" s="319"/>
      <c r="C107" s="320"/>
      <c r="D107" s="320"/>
      <c r="E107" s="321"/>
      <c r="F107" s="799" t="str">
        <f>F4</f>
        <v>第期</v>
      </c>
      <c r="G107" s="800"/>
      <c r="H107" s="801"/>
      <c r="I107" s="799" t="str">
        <f>I4</f>
        <v>第期</v>
      </c>
      <c r="J107" s="802"/>
      <c r="K107" s="803"/>
      <c r="L107" s="799" t="str">
        <f>L4</f>
        <v>第期</v>
      </c>
      <c r="M107" s="802"/>
      <c r="N107" s="803"/>
      <c r="O107" s="799" t="str">
        <f>O4</f>
        <v>第期</v>
      </c>
      <c r="P107" s="802"/>
      <c r="Q107" s="803"/>
      <c r="R107" s="799" t="str">
        <f>R4</f>
        <v>第期</v>
      </c>
      <c r="S107" s="802"/>
      <c r="T107" s="803"/>
      <c r="U107" s="799" t="str">
        <f>U4</f>
        <v>第期</v>
      </c>
      <c r="V107" s="802"/>
      <c r="W107" s="803"/>
      <c r="X107" s="799" t="str">
        <f>X4</f>
        <v>第期</v>
      </c>
      <c r="Y107" s="802"/>
      <c r="Z107" s="803"/>
    </row>
    <row r="108" spans="2:26" s="315" customFormat="1" ht="27.75" customHeight="1">
      <c r="B108" s="319"/>
      <c r="C108" s="320"/>
      <c r="D108" s="320"/>
      <c r="E108" s="321"/>
      <c r="F108" s="818" t="str">
        <f>F5</f>
        <v>Ｈ　年　月期</v>
      </c>
      <c r="G108" s="819"/>
      <c r="H108" s="820"/>
      <c r="I108" s="818" t="str">
        <f>I5</f>
        <v>Ｈ　年　月期</v>
      </c>
      <c r="J108" s="821"/>
      <c r="K108" s="822"/>
      <c r="L108" s="691" t="str">
        <f>L5</f>
        <v>Ｈ　年　月期</v>
      </c>
      <c r="M108" s="692"/>
      <c r="N108" s="693"/>
      <c r="O108" s="691" t="str">
        <f>O5</f>
        <v>Ｈ　年　月期</v>
      </c>
      <c r="P108" s="692"/>
      <c r="Q108" s="693"/>
      <c r="R108" s="691" t="str">
        <f>R5</f>
        <v>Ｈ　年　月期</v>
      </c>
      <c r="S108" s="692"/>
      <c r="T108" s="693"/>
      <c r="U108" s="691" t="str">
        <f>U5</f>
        <v>Ｈ　年　月期</v>
      </c>
      <c r="V108" s="692"/>
      <c r="W108" s="693"/>
      <c r="X108" s="691" t="str">
        <f>X5</f>
        <v>Ｈ　年　月期</v>
      </c>
      <c r="Y108" s="692"/>
      <c r="Z108" s="693"/>
    </row>
    <row r="109" spans="2:26" s="322" customFormat="1" ht="27.75" customHeight="1" thickBot="1">
      <c r="B109" s="323"/>
      <c r="C109" s="324"/>
      <c r="D109" s="324"/>
      <c r="E109" s="325"/>
      <c r="F109" s="326" t="s">
        <v>18</v>
      </c>
      <c r="G109" s="327" t="s">
        <v>19</v>
      </c>
      <c r="H109" s="328" t="s">
        <v>20</v>
      </c>
      <c r="I109" s="326" t="s">
        <v>18</v>
      </c>
      <c r="J109" s="327" t="s">
        <v>19</v>
      </c>
      <c r="K109" s="328" t="s">
        <v>20</v>
      </c>
      <c r="L109" s="398" t="s">
        <v>18</v>
      </c>
      <c r="M109" s="399" t="s">
        <v>19</v>
      </c>
      <c r="N109" s="400" t="s">
        <v>20</v>
      </c>
      <c r="O109" s="398" t="s">
        <v>18</v>
      </c>
      <c r="P109" s="399" t="s">
        <v>19</v>
      </c>
      <c r="Q109" s="400" t="s">
        <v>20</v>
      </c>
      <c r="R109" s="398" t="s">
        <v>18</v>
      </c>
      <c r="S109" s="399" t="s">
        <v>19</v>
      </c>
      <c r="T109" s="400" t="s">
        <v>20</v>
      </c>
      <c r="U109" s="398" t="s">
        <v>18</v>
      </c>
      <c r="V109" s="399" t="s">
        <v>19</v>
      </c>
      <c r="W109" s="400" t="s">
        <v>20</v>
      </c>
      <c r="X109" s="398" t="s">
        <v>18</v>
      </c>
      <c r="Y109" s="399" t="s">
        <v>19</v>
      </c>
      <c r="Z109" s="374" t="s">
        <v>20</v>
      </c>
    </row>
    <row r="110" spans="2:26" s="329" customFormat="1" ht="39.75" customHeight="1" thickBot="1">
      <c r="B110" s="804" t="s">
        <v>21</v>
      </c>
      <c r="C110" s="805"/>
      <c r="D110" s="805"/>
      <c r="E110" s="806"/>
      <c r="F110" s="408">
        <f>IF(F7="","",F7)</f>
      </c>
      <c r="G110" s="330">
        <f>IF(F110="","",F110/$F$110)</f>
      </c>
      <c r="H110" s="401" t="s">
        <v>22</v>
      </c>
      <c r="I110" s="372">
        <f>IF(I7="","",I7)</f>
      </c>
      <c r="J110" s="330">
        <f>IF(I110="","",I110/I$110)</f>
      </c>
      <c r="K110" s="331">
        <f>IF(OR(F110="",I110=""),"",I110/F110)</f>
      </c>
      <c r="L110" s="372">
        <f>IF(L7="","",L7)</f>
      </c>
      <c r="M110" s="373">
        <f>IF(L110="","",L110/L$110)</f>
      </c>
      <c r="N110" s="375">
        <f aca="true" t="shared" si="26" ref="N110:N126">IF(OR(I110="",L110=""),"",L110/I110)</f>
      </c>
      <c r="O110" s="372">
        <f>IF(O7="","",O7)</f>
      </c>
      <c r="P110" s="373">
        <f>IF(O110="","",O110/O$110)</f>
      </c>
      <c r="Q110" s="375">
        <f aca="true" t="shared" si="27" ref="Q110:Q126">IF(OR(L110="",O110=""),"",O110/L110)</f>
      </c>
      <c r="R110" s="372">
        <f>IF(R7="","",R7)</f>
      </c>
      <c r="S110" s="373">
        <f>IF(R110="","",R110/R$110)</f>
      </c>
      <c r="T110" s="375">
        <f aca="true" t="shared" si="28" ref="T110:T126">IF(OR(O110="",R110=""),"",R110/O110)</f>
      </c>
      <c r="U110" s="372">
        <f>IF(U7="","",U7)</f>
      </c>
      <c r="V110" s="373">
        <f>IF(U110="","",U110/U$110)</f>
      </c>
      <c r="W110" s="375">
        <f aca="true" t="shared" si="29" ref="W110:W126">IF(OR(R110="",U110=""),"",U110/R110)</f>
      </c>
      <c r="X110" s="372">
        <f>IF(X7="","",X7)</f>
      </c>
      <c r="Y110" s="373">
        <f>IF(X110="","",X110/X$110)</f>
      </c>
      <c r="Z110" s="375">
        <f aca="true" t="shared" si="30" ref="Z110:Z131">IF(OR(U110="",X110=""),"",X110/U110)</f>
      </c>
    </row>
    <row r="111" spans="2:26" s="329" customFormat="1" ht="39.75" customHeight="1">
      <c r="B111" s="807" t="s">
        <v>327</v>
      </c>
      <c r="C111" s="332" t="s">
        <v>328</v>
      </c>
      <c r="D111" s="333"/>
      <c r="E111" s="334"/>
      <c r="F111" s="335">
        <f>IF(AND(F81="",F82=""),"",F83)</f>
      </c>
      <c r="G111" s="336">
        <f>IF(F111="","",IF(F111="","",F111/$F$110))</f>
      </c>
      <c r="H111" s="402" t="s">
        <v>22</v>
      </c>
      <c r="I111" s="335">
        <f>IF(AND(I81="",I82=""),"",I83)</f>
      </c>
      <c r="J111" s="336">
        <f>IF(I111="","",IF(I111="","",I111/$I$110))</f>
      </c>
      <c r="K111" s="355">
        <f aca="true" t="shared" si="31" ref="K111:K131">IF(OR(F111="",I111=""),"",I111/F111)</f>
      </c>
      <c r="L111" s="335">
        <f>IF(AND(L81="",L82=""),"",L83)</f>
      </c>
      <c r="M111" s="376">
        <f>IF(L111="","",IF(L111="","",L111/$L$110))</f>
      </c>
      <c r="N111" s="378">
        <f t="shared" si="26"/>
      </c>
      <c r="O111" s="335">
        <f>IF(AND(O81="",O82=""),"",O83)</f>
      </c>
      <c r="P111" s="376">
        <f>IF(O111="","",IF(O111="","",O111/$O$110))</f>
      </c>
      <c r="Q111" s="378">
        <f t="shared" si="27"/>
      </c>
      <c r="R111" s="335">
        <f>IF(AND(R81="",R82=""),"",R83)</f>
      </c>
      <c r="S111" s="376">
        <f>IF(R111="","",IF(R111="","",R111/$R$110))</f>
      </c>
      <c r="T111" s="378">
        <f t="shared" si="28"/>
      </c>
      <c r="U111" s="335">
        <f>IF(AND(U81="",U82=""),"",U83)</f>
      </c>
      <c r="V111" s="376">
        <f>IF(U111="","",IF(U111="","",U111/$U$110))</f>
      </c>
      <c r="W111" s="378">
        <f t="shared" si="29"/>
      </c>
      <c r="X111" s="335">
        <f>IF(AND(X81="",X82=""),"",X83)</f>
      </c>
      <c r="Y111" s="376">
        <f>IF(X111="","",IF(X111="","",X111/$X$110))</f>
      </c>
      <c r="Z111" s="378">
        <f t="shared" si="30"/>
      </c>
    </row>
    <row r="112" spans="2:26" s="329" customFormat="1" ht="39.75" customHeight="1">
      <c r="B112" s="808"/>
      <c r="C112" s="337" t="s">
        <v>329</v>
      </c>
      <c r="D112" s="338"/>
      <c r="E112" s="339"/>
      <c r="F112" s="340">
        <f>IF(AND(F89="",F28=""),"",F89+F28)</f>
      </c>
      <c r="G112" s="341">
        <f aca="true" t="shared" si="32" ref="G112:G131">IF(F112="","",IF(F112="","",F112/$F$110))</f>
      </c>
      <c r="H112" s="403" t="s">
        <v>22</v>
      </c>
      <c r="I112" s="340">
        <f>IF(AND(I89="",I28=""),"",I89+I28)</f>
      </c>
      <c r="J112" s="341">
        <f aca="true" t="shared" si="33" ref="J112:J131">IF(I112="","",IF(I112="","",I112/$I$110))</f>
      </c>
      <c r="K112" s="342">
        <f t="shared" si="31"/>
      </c>
      <c r="L112" s="340">
        <f>IF(AND(L89="",L28=""),"",L89+L28)</f>
      </c>
      <c r="M112" s="379">
        <f aca="true" t="shared" si="34" ref="M112:M131">IF(L112="","",IF(L112="","",L112/$L$110))</f>
      </c>
      <c r="N112" s="386">
        <f t="shared" si="26"/>
      </c>
      <c r="O112" s="340">
        <f>IF(AND(O89="",O28=""),"",O89+O28)</f>
      </c>
      <c r="P112" s="379">
        <f aca="true" t="shared" si="35" ref="P112:P131">IF(O112="","",IF(O112="","",O112/$O$110))</f>
      </c>
      <c r="Q112" s="386">
        <f t="shared" si="27"/>
      </c>
      <c r="R112" s="340">
        <f>IF(AND(R89="",R28=""),"",R89+R28)</f>
      </c>
      <c r="S112" s="379">
        <f aca="true" t="shared" si="36" ref="S112:S131">IF(R112="","",IF(R112="","",R112/$R$110))</f>
      </c>
      <c r="T112" s="386">
        <f t="shared" si="28"/>
      </c>
      <c r="U112" s="340">
        <f>IF(AND(U89="",U28=""),"",U89+U28)</f>
      </c>
      <c r="V112" s="379">
        <f aca="true" t="shared" si="37" ref="V112:V131">IF(U112="","",IF(U112="","",U112/$U$110))</f>
      </c>
      <c r="W112" s="386">
        <f t="shared" si="29"/>
      </c>
      <c r="X112" s="340">
        <f>IF(AND(X89="",X28=""),"",X89+X28)</f>
      </c>
      <c r="Y112" s="379">
        <f aca="true" t="shared" si="38" ref="Y112:Y131">IF(X112="","",IF(X112="","",X112/$X$110))</f>
      </c>
      <c r="Z112" s="386">
        <f t="shared" si="30"/>
      </c>
    </row>
    <row r="113" spans="2:26" s="329" customFormat="1" ht="39.75" customHeight="1">
      <c r="B113" s="808"/>
      <c r="C113" s="337" t="s">
        <v>330</v>
      </c>
      <c r="D113" s="338"/>
      <c r="E113" s="339"/>
      <c r="F113" s="343">
        <f>IF(AND(F85="",F86="",F87="",F19="",F20=""),"",F19+F20*0.5+F85+F86+F87)</f>
      </c>
      <c r="G113" s="344">
        <f t="shared" si="32"/>
      </c>
      <c r="H113" s="404" t="s">
        <v>22</v>
      </c>
      <c r="I113" s="343">
        <f>IF(AND(I85="",I86="",I87="",I19="",I20=""),"",I19+I20*0.5+I85+I86+I87)</f>
      </c>
      <c r="J113" s="344">
        <f t="shared" si="33"/>
      </c>
      <c r="K113" s="345">
        <f t="shared" si="31"/>
      </c>
      <c r="L113" s="343">
        <f>IF(AND(L85="",L86="",L87="",L19="",L20=""),"",L19+L20*0.5+L85+L86+L87)</f>
      </c>
      <c r="M113" s="380">
        <f t="shared" si="34"/>
      </c>
      <c r="N113" s="387">
        <f t="shared" si="26"/>
      </c>
      <c r="O113" s="343">
        <f>IF(AND(O85="",O86="",O87="",O19="",O20=""),"",O19+O20*0.5+O85+O86+O87)</f>
      </c>
      <c r="P113" s="380">
        <f t="shared" si="35"/>
      </c>
      <c r="Q113" s="387">
        <f t="shared" si="27"/>
      </c>
      <c r="R113" s="343">
        <f>IF(AND(R85="",R86="",R87="",R19="",R20=""),"",R19+R20*0.5+R85+R86+R87)</f>
      </c>
      <c r="S113" s="380">
        <f t="shared" si="36"/>
      </c>
      <c r="T113" s="387">
        <f t="shared" si="28"/>
      </c>
      <c r="U113" s="343">
        <f>IF(AND(U85="",U86="",U87="",U19="",U20=""),"",U19+U20*0.5+U85+U86+U87)</f>
      </c>
      <c r="V113" s="380">
        <f t="shared" si="37"/>
      </c>
      <c r="W113" s="387">
        <f t="shared" si="29"/>
      </c>
      <c r="X113" s="343">
        <f>IF(AND(X85="",X86="",X87="",X19="",X20=""),"",X19+X20*0.5+X85+X86+X87)</f>
      </c>
      <c r="Y113" s="380">
        <f t="shared" si="38"/>
      </c>
      <c r="Z113" s="387">
        <f t="shared" si="30"/>
      </c>
    </row>
    <row r="114" spans="2:26" s="329" customFormat="1" ht="39.75" customHeight="1">
      <c r="B114" s="808"/>
      <c r="C114" s="346" t="s">
        <v>331</v>
      </c>
      <c r="D114" s="347"/>
      <c r="E114" s="348"/>
      <c r="F114" s="343">
        <f>IF(AND(F8="",F10="",F18="",F24="",F39="",F40="",F88="",F90="",F102=""),"",F90+F88+F40+F39+F24+F18+F8+F10+F102)</f>
      </c>
      <c r="G114" s="344">
        <f t="shared" si="32"/>
      </c>
      <c r="H114" s="404" t="s">
        <v>22</v>
      </c>
      <c r="I114" s="343">
        <f>IF(AND(I8="",I10="",I18="",I24="",I39="",I40="",I88="",I90="",I102=""),"",I90+I88+I40+I39+I24+I18+I8+I10+I102)</f>
      </c>
      <c r="J114" s="344">
        <f t="shared" si="33"/>
      </c>
      <c r="K114" s="345">
        <f t="shared" si="31"/>
      </c>
      <c r="L114" s="343">
        <f>IF(AND(L8="",L10="",L18="",L24="",L39="",L40="",L88="",L90="",L102=""),"",L90+L88+L40+L39+L24+L18+L8+L10+L102)</f>
      </c>
      <c r="M114" s="380">
        <f t="shared" si="34"/>
      </c>
      <c r="N114" s="387">
        <f t="shared" si="26"/>
      </c>
      <c r="O114" s="343">
        <f>IF(AND(O8="",O10="",O18="",O24="",O39="",O40="",O88="",O90="",O102=""),"",O90+O88+O40+O39+O24+O18+O8+O10+O102)</f>
      </c>
      <c r="P114" s="380">
        <f t="shared" si="35"/>
      </c>
      <c r="Q114" s="387">
        <f t="shared" si="27"/>
      </c>
      <c r="R114" s="343">
        <f>IF(AND(R8="",R10="",R18="",R24="",R39="",R40="",R88="",R90="",R102=""),"",R90+R88+R40+R39+R24+R18+R8+R10+R102)</f>
      </c>
      <c r="S114" s="380">
        <f t="shared" si="36"/>
      </c>
      <c r="T114" s="387">
        <f t="shared" si="28"/>
      </c>
      <c r="U114" s="343">
        <f>IF(AND(U8="",U10="",U18="",U24="",U39="",U40="",U88="",U90="",U102=""),"",U90+U88+U40+U39+U24+U18+U8+U10+U102)</f>
      </c>
      <c r="V114" s="380">
        <f t="shared" si="37"/>
      </c>
      <c r="W114" s="387">
        <f t="shared" si="29"/>
      </c>
      <c r="X114" s="343">
        <f>IF(AND(X8="",X10="",X18="",X24="",X39="",X40="",X88="",X90="",X102=""),"",X90+X88+X40+X39+X24+X18+X8+X10+X102)</f>
      </c>
      <c r="Y114" s="380">
        <f t="shared" si="38"/>
      </c>
      <c r="Z114" s="387">
        <f t="shared" si="30"/>
      </c>
    </row>
    <row r="115" spans="2:26" s="329" customFormat="1" ht="39.75" customHeight="1" thickBot="1">
      <c r="B115" s="809"/>
      <c r="C115" s="810" t="s">
        <v>332</v>
      </c>
      <c r="D115" s="810"/>
      <c r="E115" s="811"/>
      <c r="F115" s="349">
        <f>IF(AND(F111="",F112="",F113="",F114=""),"",F81+F82+F85+F86+F87+F88+F89+F90+F102+F40+F39+F28+F24*0.5+F20*0.5+F19+F18+F8+F10)</f>
      </c>
      <c r="G115" s="350">
        <f t="shared" si="32"/>
      </c>
      <c r="H115" s="328" t="s">
        <v>22</v>
      </c>
      <c r="I115" s="349">
        <f>IF(AND(I111="",I112="",I113="",I114=""),"",I81+I82+I85+I86+I87+I88+I89+I90+I102+I40+I39+I28+I24*0.5+I20*0.5+I19+I18+I8+I10)</f>
      </c>
      <c r="J115" s="350">
        <f t="shared" si="33"/>
      </c>
      <c r="K115" s="351">
        <f t="shared" si="31"/>
      </c>
      <c r="L115" s="349">
        <f>IF(AND(L111="",L112="",L113="",L114=""),"",L81+L82+L85+L86+L87+L88+L89+L90+L102+L40+L39+L28+L24*0.5+L20*0.5+L19+L18+L8+L10)</f>
      </c>
      <c r="M115" s="381">
        <f t="shared" si="34"/>
      </c>
      <c r="N115" s="389">
        <f t="shared" si="26"/>
      </c>
      <c r="O115" s="349">
        <f>IF(AND(O111="",O112="",O113="",O114=""),"",O81+O82+O85+O86+O87+O88+O89+O90+O102+O40+O39+O28+O24*0.5+O20*0.5+O19+O18+O8+O10)</f>
      </c>
      <c r="P115" s="381">
        <f t="shared" si="35"/>
      </c>
      <c r="Q115" s="389">
        <f t="shared" si="27"/>
      </c>
      <c r="R115" s="349">
        <f>IF(AND(R111="",R112="",R113="",R114=""),"",R81+R82+R85+R86+R87+R88+R89+R90+R102+R40+R39+R28+R24*0.5+R20*0.5+R19+R18+R8+R10)</f>
      </c>
      <c r="S115" s="381">
        <f t="shared" si="36"/>
      </c>
      <c r="T115" s="389">
        <f t="shared" si="28"/>
      </c>
      <c r="U115" s="349">
        <f>IF(AND(U111="",U112="",U113="",U114=""),"",U81+U82+U85+U86+U87+U88+U89+U90+U102+U40+U39+U28+U24*0.5+U20*0.5+U19+U18+U8+U10)</f>
      </c>
      <c r="V115" s="381">
        <f t="shared" si="37"/>
      </c>
      <c r="W115" s="389">
        <f t="shared" si="29"/>
      </c>
      <c r="X115" s="349">
        <f>IF(AND(X111="",X112="",X113="",X114=""),"",X81+X82+X85+X86+X87+X88+X89+X90+X102+X40+X39+X28+X24*0.5+X20*0.5+X19+X18+X8+X10)</f>
      </c>
      <c r="Y115" s="381">
        <f t="shared" si="38"/>
      </c>
      <c r="Z115" s="388">
        <f t="shared" si="30"/>
      </c>
    </row>
    <row r="116" spans="2:26" s="329" customFormat="1" ht="39.75" customHeight="1" thickBot="1">
      <c r="B116" s="812" t="s">
        <v>333</v>
      </c>
      <c r="C116" s="805"/>
      <c r="D116" s="805"/>
      <c r="E116" s="806"/>
      <c r="F116" s="372">
        <f>IF(AND(F110="",F115=""),"",F7-F8-F10-F18-F19-F20*5-F24*0.5-F28-F39-F40-F81-F82-F85-F86-F87-F88-F89-F90-F102)</f>
      </c>
      <c r="G116" s="330">
        <f t="shared" si="32"/>
      </c>
      <c r="H116" s="401" t="s">
        <v>22</v>
      </c>
      <c r="I116" s="372">
        <f>IF(AND(I110="",I115=""),"",I7-I8-I10-I18-I19-I20*5-I24*0.5-I28-I39-I40-I81-I82-I85-I86-I87-I88-I89-I90-I102)</f>
      </c>
      <c r="J116" s="330">
        <f t="shared" si="33"/>
      </c>
      <c r="K116" s="331">
        <f t="shared" si="31"/>
      </c>
      <c r="L116" s="372">
        <f>IF(AND(L110="",L115=""),"",L7-L8-L10-L18-L19-L20*5-L24*0.5-L28-L39-L40-L81-L82-L85-L86-L87-L88-L89-L90-L102)</f>
      </c>
      <c r="M116" s="373">
        <f t="shared" si="34"/>
      </c>
      <c r="N116" s="366">
        <f t="shared" si="26"/>
      </c>
      <c r="O116" s="372">
        <f>IF(AND(O110="",O115=""),"",O7-O8-O10-O18-O19-O20*5-O24*0.5-O28-O39-O40-O81-O82-O85-O86-O87-O88-O89-O90-O102)</f>
      </c>
      <c r="P116" s="373">
        <f t="shared" si="35"/>
      </c>
      <c r="Q116" s="366">
        <f t="shared" si="27"/>
      </c>
      <c r="R116" s="372">
        <f>IF(AND(R110="",R115=""),"",R7-R8-R10-R18-R19-R20*5-R24*0.5-R28-R39-R40-R81-R82-R85-R86-R87-R88-R89-R90-R102)</f>
      </c>
      <c r="S116" s="373">
        <f t="shared" si="36"/>
      </c>
      <c r="T116" s="366">
        <f t="shared" si="28"/>
      </c>
      <c r="U116" s="372">
        <f>IF(AND(U110="",U115=""),"",U7-U8-U10-U18-U19-U20*5-U24*0.5-U28-U39-U40-U81-U82-U85-U86-U87-U88-U89-U90-U102)</f>
      </c>
      <c r="V116" s="373">
        <f t="shared" si="37"/>
      </c>
      <c r="W116" s="366">
        <f t="shared" si="29"/>
      </c>
      <c r="X116" s="372">
        <f>IF(AND(X110="",X115=""),"",X7-X8-X10-X18-X19-X20*5-X24*0.5-X28-X39-X40-X81-X82-X85-X86-X87-X88-X89-X90-X102)</f>
      </c>
      <c r="Y116" s="373">
        <f t="shared" si="38"/>
      </c>
      <c r="Z116" s="375">
        <f t="shared" si="30"/>
      </c>
    </row>
    <row r="117" spans="2:26" s="329" customFormat="1" ht="39.75" customHeight="1">
      <c r="B117" s="813" t="s">
        <v>29</v>
      </c>
      <c r="C117" s="332" t="s">
        <v>334</v>
      </c>
      <c r="D117" s="333"/>
      <c r="E117" s="334"/>
      <c r="F117" s="340">
        <f>IF(AND(F13="",F14="",F15="",F16="",F17="",F84),"",F84+F13+F14+F15+F16+F17)</f>
      </c>
      <c r="G117" s="341">
        <f t="shared" si="32"/>
      </c>
      <c r="H117" s="403" t="s">
        <v>22</v>
      </c>
      <c r="I117" s="340">
        <f>IF(AND(I13="",I14="",I15="",I16="",I17="",I84),"",I84+I13+I14+I15+I16+I17)</f>
      </c>
      <c r="J117" s="341">
        <f t="shared" si="33"/>
      </c>
      <c r="K117" s="342">
        <f t="shared" si="31"/>
      </c>
      <c r="L117" s="340">
        <f>IF(AND(L13="",L14="",L15="",L16="",L17="",L84),"",L84+L13+L14+L15+L16+L17)</f>
      </c>
      <c r="M117" s="379">
        <f t="shared" si="34"/>
      </c>
      <c r="N117" s="390">
        <f t="shared" si="26"/>
      </c>
      <c r="O117" s="340">
        <f>IF(AND(O13="",O14="",O15="",O16="",O17="",O84),"",O84+O13+O14+O15+O16+O17)</f>
      </c>
      <c r="P117" s="379">
        <f t="shared" si="35"/>
      </c>
      <c r="Q117" s="390">
        <f t="shared" si="27"/>
      </c>
      <c r="R117" s="340">
        <f>IF(AND(R13="",R14="",R15="",R16="",R17="",R84),"",R84+R13+R14+R15+R16+R17)</f>
      </c>
      <c r="S117" s="379">
        <f t="shared" si="36"/>
      </c>
      <c r="T117" s="390">
        <f t="shared" si="28"/>
      </c>
      <c r="U117" s="340">
        <f>IF(AND(U13="",U14="",U15="",U16="",U17="",U84),"",U84+U13+U14+U15+U16+U17)</f>
      </c>
      <c r="V117" s="379">
        <f t="shared" si="37"/>
      </c>
      <c r="W117" s="390">
        <f t="shared" si="29"/>
      </c>
      <c r="X117" s="340">
        <f>IF(AND(X13="",X14="",X15="",X16="",X17="",X84),"",X84+X13+X14+X15+X16+X17)</f>
      </c>
      <c r="Y117" s="379">
        <f t="shared" si="38"/>
      </c>
      <c r="Z117" s="386">
        <f t="shared" si="30"/>
      </c>
    </row>
    <row r="118" spans="2:26" s="329" customFormat="1" ht="39.75" customHeight="1">
      <c r="B118" s="814"/>
      <c r="C118" s="337" t="s">
        <v>335</v>
      </c>
      <c r="D118" s="338"/>
      <c r="E118" s="339"/>
      <c r="F118" s="352">
        <f>IF(F13="","",F13)</f>
      </c>
      <c r="G118" s="353">
        <f t="shared" si="32"/>
      </c>
      <c r="H118" s="405" t="s">
        <v>22</v>
      </c>
      <c r="I118" s="352">
        <f>IF(I13="","",I13)</f>
      </c>
      <c r="J118" s="353">
        <f t="shared" si="33"/>
      </c>
      <c r="K118" s="354">
        <f t="shared" si="31"/>
      </c>
      <c r="L118" s="352">
        <f>IF(L13="","",L13)</f>
      </c>
      <c r="M118" s="382">
        <f t="shared" si="34"/>
      </c>
      <c r="N118" s="392">
        <f t="shared" si="26"/>
      </c>
      <c r="O118" s="352">
        <f>IF(O13="","",O13)</f>
      </c>
      <c r="P118" s="382">
        <f t="shared" si="35"/>
      </c>
      <c r="Q118" s="392">
        <f t="shared" si="27"/>
      </c>
      <c r="R118" s="352">
        <f>IF(R13="","",R13)</f>
      </c>
      <c r="S118" s="382">
        <f t="shared" si="36"/>
      </c>
      <c r="T118" s="392">
        <f t="shared" si="28"/>
      </c>
      <c r="U118" s="352">
        <f>IF(U13="","",U13)</f>
      </c>
      <c r="V118" s="382">
        <f t="shared" si="37"/>
      </c>
      <c r="W118" s="392">
        <f t="shared" si="29"/>
      </c>
      <c r="X118" s="352">
        <f>IF(X13="","",X13)</f>
      </c>
      <c r="Y118" s="382">
        <f t="shared" si="38"/>
      </c>
      <c r="Z118" s="391">
        <f t="shared" si="30"/>
      </c>
    </row>
    <row r="119" spans="2:26" s="329" customFormat="1" ht="39.75" customHeight="1">
      <c r="B119" s="814"/>
      <c r="C119" s="337" t="s">
        <v>336</v>
      </c>
      <c r="D119" s="338"/>
      <c r="E119" s="339"/>
      <c r="F119" s="352">
        <f>IF(AND(F92="",F92="",F93="",F94="",F95="",F96="",F97="",F98="",F99="",F100=""),"",F92+F93+F94+F95+F96+F97+F98+F99+F100)</f>
      </c>
      <c r="G119" s="353">
        <f t="shared" si="32"/>
      </c>
      <c r="H119" s="405" t="s">
        <v>22</v>
      </c>
      <c r="I119" s="352">
        <f>IF(AND(I92="",I92="",I93="",I94="",I95="",I96="",I97="",I98="",I99="",I100=""),"",I92+I93+I94+I95+I96+I97+I98+I99+I100)</f>
      </c>
      <c r="J119" s="353">
        <f t="shared" si="33"/>
      </c>
      <c r="K119" s="354">
        <f t="shared" si="31"/>
      </c>
      <c r="L119" s="352">
        <f>IF(AND(L92="",L92="",L93="",L94="",L95="",L96="",L97="",L98="",L99="",L100=""),"",L92+L93+L94+L95+L96+L97+L98+L99+L100)</f>
      </c>
      <c r="M119" s="382">
        <f t="shared" si="34"/>
      </c>
      <c r="N119" s="392">
        <f t="shared" si="26"/>
      </c>
      <c r="O119" s="352">
        <f>IF(AND(O92="",O92="",O93="",O94="",O95="",O96="",O97="",O98="",O99="",O100=""),"",O92+O93+O94+O95+O96+O97+O98+O99+O100)</f>
      </c>
      <c r="P119" s="382">
        <f t="shared" si="35"/>
      </c>
      <c r="Q119" s="392">
        <f t="shared" si="27"/>
      </c>
      <c r="R119" s="352">
        <f>IF(AND(R92="",R92="",R93="",R94="",R95="",R96="",R97="",R98="",R99="",R100=""),"",R92+R93+R94+R95+R96+R97+R98+R99+R100)</f>
      </c>
      <c r="S119" s="382">
        <f t="shared" si="36"/>
      </c>
      <c r="T119" s="392">
        <f t="shared" si="28"/>
      </c>
      <c r="U119" s="352">
        <f>IF(AND(U92="",U92="",U93="",U94="",U95="",U96="",U97="",U98="",U99="",U100=""),"",U92+U93+U94+U95+U96+U97+U98+U99+U100)</f>
      </c>
      <c r="V119" s="382">
        <f t="shared" si="37"/>
      </c>
      <c r="W119" s="392">
        <f t="shared" si="29"/>
      </c>
      <c r="X119" s="352">
        <f>IF(AND(X92="",X92="",X93="",X94="",X95="",X96="",X97="",X98="",X99="",X100=""),"",X92+X93+X94+X95+X96+X97+X98+X99+X100)</f>
      </c>
      <c r="Y119" s="382">
        <f t="shared" si="38"/>
      </c>
      <c r="Z119" s="391">
        <f t="shared" si="30"/>
      </c>
    </row>
    <row r="120" spans="2:26" s="329" customFormat="1" ht="39.75" customHeight="1">
      <c r="B120" s="814"/>
      <c r="C120" s="337" t="s">
        <v>381</v>
      </c>
      <c r="D120" s="338"/>
      <c r="E120" s="339"/>
      <c r="F120" s="352">
        <f>IF(AND(F21="",F22="",F23="",F25="",F26="",F27="",F29="",F32="",F33="",F34="",F35="",F36="",F37="",F38="",F42="",F41="",F43),"",F20*0.5+F21+F22+F23+F24*0.5+F25+F26+F27+F29+F32+F33+F34+F35+F36+F37+F38+F42+F41+F43)</f>
      </c>
      <c r="G120" s="353">
        <f t="shared" si="32"/>
      </c>
      <c r="H120" s="405" t="s">
        <v>22</v>
      </c>
      <c r="I120" s="352">
        <f>IF(AND(I21="",I22="",I23="",I25="",I26="",I27="",I29="",I32="",I33="",I34="",I35="",I36="",I37="",I38="",I42="",I41="",I43),"",I20*0.5+I21+I22+I23+I24*0.5+I25+I26+I27+I29+I32+I33+I34+I35+I36+I37+I38+I42+I41+I43)</f>
      </c>
      <c r="J120" s="353">
        <f t="shared" si="33"/>
      </c>
      <c r="K120" s="354">
        <f t="shared" si="31"/>
      </c>
      <c r="L120" s="352">
        <f>IF(AND(L21="",L22="",L23="",L25="",L26="",L27="",L29="",L32="",L33="",L34="",L35="",L36="",L37="",L38="",L42="",L41="",L43),"",L20*0.5+L21+L22+L23+L24*0.5+L25+L26+L27+L29+L32+L33+L34+L35+L36+L37+L38+L42+L41+L43)</f>
      </c>
      <c r="M120" s="382">
        <f t="shared" si="34"/>
      </c>
      <c r="N120" s="392">
        <f t="shared" si="26"/>
      </c>
      <c r="O120" s="352">
        <f>IF(AND(O21="",O22="",O23="",O25="",O26="",O27="",O29="",O32="",O33="",O34="",O35="",O36="",O37="",O38="",O42="",O41="",O43),"",O20*0.5+O21+O22+O23+O24*0.5+O25+O26+O27+O29+O32+O33+O34+O35+O36+O37+O38+O42+O41+O43)</f>
      </c>
      <c r="P120" s="382">
        <f t="shared" si="35"/>
      </c>
      <c r="Q120" s="392">
        <f t="shared" si="27"/>
      </c>
      <c r="R120" s="352">
        <f>IF(AND(R21="",R22="",R23="",R25="",R26="",R27="",R29="",R32="",R33="",R34="",R35="",R36="",R37="",R38="",R42="",R41="",R43),"",R20*0.5+R21+R22+R23+R24*0.5+R25+R26+R27+R29+R32+R33+R34+R35+R36+R37+R38+R42+R41+R43)</f>
      </c>
      <c r="S120" s="382">
        <f t="shared" si="36"/>
      </c>
      <c r="T120" s="392">
        <f t="shared" si="28"/>
      </c>
      <c r="U120" s="352">
        <f>IF(AND(U21="",U22="",U23="",U25="",U26="",U27="",U29="",U32="",U33="",U34="",U35="",U36="",U37="",U38="",U42="",U41="",U43),"",U20*0.5+U21+U22+U23+U24*0.5+U25+U26+U27+U29+U32+U33+U34+U35+U36+U37+U38+U42+U41+U43)</f>
      </c>
      <c r="V120" s="382">
        <f t="shared" si="37"/>
      </c>
      <c r="W120" s="392">
        <f t="shared" si="29"/>
      </c>
      <c r="X120" s="352">
        <f>IF(AND(X21="",X22="",X23="",X25="",X26="",X27="",X29="",X32="",X33="",X34="",X35="",X36="",X37="",X38="",X42="",X41="",X43),"",X20*0.5+X21+X22+X23+X24*0.5+X25+X26+X27+X29+X32+X33+X34+X35+X36+X37+X38+X42+X41+X43)</f>
      </c>
      <c r="Y120" s="382">
        <f t="shared" si="38"/>
      </c>
      <c r="Z120" s="391">
        <f t="shared" si="30"/>
      </c>
    </row>
    <row r="121" spans="2:26" s="329" customFormat="1" ht="39.75" customHeight="1">
      <c r="B121" s="814"/>
      <c r="C121" s="337" t="s">
        <v>337</v>
      </c>
      <c r="D121" s="338"/>
      <c r="E121" s="339"/>
      <c r="F121" s="352">
        <f>IF(F91="","",F91)</f>
      </c>
      <c r="G121" s="353">
        <f t="shared" si="32"/>
      </c>
      <c r="H121" s="405" t="s">
        <v>22</v>
      </c>
      <c r="I121" s="352">
        <f>IF(I91="","",I91)</f>
      </c>
      <c r="J121" s="353">
        <f t="shared" si="33"/>
      </c>
      <c r="K121" s="354">
        <f t="shared" si="31"/>
      </c>
      <c r="L121" s="352">
        <f>IF(L91="","",L91)</f>
      </c>
      <c r="M121" s="382">
        <f t="shared" si="34"/>
      </c>
      <c r="N121" s="392">
        <f t="shared" si="26"/>
      </c>
      <c r="O121" s="352">
        <f>IF(O91="","",O91)</f>
      </c>
      <c r="P121" s="382">
        <f t="shared" si="35"/>
      </c>
      <c r="Q121" s="392">
        <f t="shared" si="27"/>
      </c>
      <c r="R121" s="352">
        <f>IF(R91="","",R91)</f>
      </c>
      <c r="S121" s="382">
        <f t="shared" si="36"/>
      </c>
      <c r="T121" s="392">
        <f t="shared" si="28"/>
      </c>
      <c r="U121" s="352">
        <f>IF(U91="","",U91)</f>
      </c>
      <c r="V121" s="382">
        <f t="shared" si="37"/>
      </c>
      <c r="W121" s="392">
        <f t="shared" si="29"/>
      </c>
      <c r="X121" s="352">
        <f>IF(X91="","",X91)</f>
      </c>
      <c r="Y121" s="382">
        <f t="shared" si="38"/>
      </c>
      <c r="Z121" s="391">
        <f t="shared" si="30"/>
      </c>
    </row>
    <row r="122" spans="2:26" s="329" customFormat="1" ht="39.75" customHeight="1">
      <c r="B122" s="814"/>
      <c r="C122" s="337" t="s">
        <v>338</v>
      </c>
      <c r="D122" s="338"/>
      <c r="E122" s="339"/>
      <c r="F122" s="352">
        <f>IF(F30="","",F30)</f>
      </c>
      <c r="G122" s="353">
        <f t="shared" si="32"/>
      </c>
      <c r="H122" s="405" t="s">
        <v>22</v>
      </c>
      <c r="I122" s="352">
        <f>IF(I30="","",I30)</f>
      </c>
      <c r="J122" s="353">
        <f t="shared" si="33"/>
      </c>
      <c r="K122" s="354">
        <f t="shared" si="31"/>
      </c>
      <c r="L122" s="352">
        <f>IF(L30="","",L30)</f>
      </c>
      <c r="M122" s="382">
        <f t="shared" si="34"/>
      </c>
      <c r="N122" s="392">
        <f t="shared" si="26"/>
      </c>
      <c r="O122" s="352">
        <f>IF(O30="","",O30)</f>
      </c>
      <c r="P122" s="382">
        <f t="shared" si="35"/>
      </c>
      <c r="Q122" s="392">
        <f t="shared" si="27"/>
      </c>
      <c r="R122" s="352">
        <f>IF(R30="","",R30)</f>
      </c>
      <c r="S122" s="382">
        <f t="shared" si="36"/>
      </c>
      <c r="T122" s="392">
        <f t="shared" si="28"/>
      </c>
      <c r="U122" s="352">
        <f>IF(U30="","",U30)</f>
      </c>
      <c r="V122" s="382">
        <f t="shared" si="37"/>
      </c>
      <c r="W122" s="392">
        <f t="shared" si="29"/>
      </c>
      <c r="X122" s="352">
        <f>IF(X30="","",X30)</f>
      </c>
      <c r="Y122" s="382">
        <f t="shared" si="38"/>
      </c>
      <c r="Z122" s="391">
        <f t="shared" si="30"/>
      </c>
    </row>
    <row r="123" spans="2:26" s="329" customFormat="1" ht="39.75" customHeight="1">
      <c r="B123" s="814"/>
      <c r="C123" s="337" t="s">
        <v>339</v>
      </c>
      <c r="D123" s="338"/>
      <c r="E123" s="339"/>
      <c r="F123" s="352">
        <f>IF(AND(F46="",F47="",F48="",F49="",F50="",F52="",F53="",F54="",F55),"",F52+F53+F54+F55-F46-F47-F48-F49-F50)</f>
      </c>
      <c r="G123" s="353">
        <f t="shared" si="32"/>
      </c>
      <c r="H123" s="405" t="s">
        <v>22</v>
      </c>
      <c r="I123" s="352">
        <f>IF(AND(I46="",I47="",I48="",I49="",I50="",I52="",I53="",I54="",I55),"",I52+I53+I54+I55-I46-I47-I48-I49-I50)</f>
      </c>
      <c r="J123" s="353">
        <f t="shared" si="33"/>
      </c>
      <c r="K123" s="354">
        <f t="shared" si="31"/>
      </c>
      <c r="L123" s="352">
        <f>IF(AND(L46="",L47="",L48="",L49="",L50="",L52="",L53="",L54="",L55),"",L52+L53+L54+L55-L46-L47-L48-L49-L50)</f>
      </c>
      <c r="M123" s="382">
        <f t="shared" si="34"/>
      </c>
      <c r="N123" s="392">
        <f t="shared" si="26"/>
      </c>
      <c r="O123" s="352">
        <f>IF(AND(O46="",O47="",O48="",O49="",O50="",O52="",O53="",O54="",O55),"",O52+O53+O54+O55-O46-O47-O48-O49-O50)</f>
      </c>
      <c r="P123" s="382">
        <f t="shared" si="35"/>
      </c>
      <c r="Q123" s="392">
        <f t="shared" si="27"/>
      </c>
      <c r="R123" s="352">
        <f>IF(AND(R46="",R47="",R48="",R49="",R50="",R52="",R53="",R54="",R55),"",R52+R53+R54+R55-R46-R47-R48-R49-R50)</f>
      </c>
      <c r="S123" s="382">
        <f t="shared" si="36"/>
      </c>
      <c r="T123" s="392">
        <f t="shared" si="28"/>
      </c>
      <c r="U123" s="352">
        <f>IF(AND(U46="",U47="",U48="",U49="",U50="",U52="",U53="",U54="",U55),"",U52+U53+U54+U55-U46-U47-U48-U49-U50)</f>
      </c>
      <c r="V123" s="382">
        <f t="shared" si="37"/>
      </c>
      <c r="W123" s="392">
        <f t="shared" si="29"/>
      </c>
      <c r="X123" s="352">
        <f>IF(AND(X46="",X47="",X48="",X49="",X50="",X52="",X53="",X54="",X55),"",X52+X53+X54+X55-X46-X47-X48-X49-X50)</f>
      </c>
      <c r="Y123" s="382">
        <f t="shared" si="38"/>
      </c>
      <c r="Z123" s="391">
        <f t="shared" si="30"/>
      </c>
    </row>
    <row r="124" spans="2:26" s="329" customFormat="1" ht="39.75" customHeight="1">
      <c r="B124" s="814"/>
      <c r="C124" s="346" t="s">
        <v>340</v>
      </c>
      <c r="D124" s="347"/>
      <c r="E124" s="348"/>
      <c r="F124" s="352">
        <f>IF(F52="","",F52)</f>
      </c>
      <c r="G124" s="353">
        <f t="shared" si="32"/>
      </c>
      <c r="H124" s="405" t="s">
        <v>22</v>
      </c>
      <c r="I124" s="352">
        <f>IF(I52="","",I52)</f>
      </c>
      <c r="J124" s="353">
        <f t="shared" si="33"/>
      </c>
      <c r="K124" s="354">
        <f t="shared" si="31"/>
      </c>
      <c r="L124" s="352">
        <f>IF(L52="","",L52)</f>
      </c>
      <c r="M124" s="382">
        <f t="shared" si="34"/>
      </c>
      <c r="N124" s="392">
        <f t="shared" si="26"/>
      </c>
      <c r="O124" s="352">
        <f>IF(O52="","",O52)</f>
      </c>
      <c r="P124" s="382">
        <f t="shared" si="35"/>
      </c>
      <c r="Q124" s="392">
        <f t="shared" si="27"/>
      </c>
      <c r="R124" s="352">
        <f>IF(R52="","",R52)</f>
      </c>
      <c r="S124" s="382">
        <f t="shared" si="36"/>
      </c>
      <c r="T124" s="392">
        <f t="shared" si="28"/>
      </c>
      <c r="U124" s="352">
        <f>IF(U52="","",U52)</f>
      </c>
      <c r="V124" s="382">
        <f t="shared" si="37"/>
      </c>
      <c r="W124" s="392">
        <f t="shared" si="29"/>
      </c>
      <c r="X124" s="352">
        <f>IF(X52="","",X52)</f>
      </c>
      <c r="Y124" s="382">
        <f t="shared" si="38"/>
      </c>
      <c r="Z124" s="391">
        <f t="shared" si="30"/>
      </c>
    </row>
    <row r="125" spans="2:26" s="329" customFormat="1" ht="39.75" customHeight="1" thickBot="1">
      <c r="B125" s="815"/>
      <c r="C125" s="816" t="s">
        <v>341</v>
      </c>
      <c r="D125" s="816"/>
      <c r="E125" s="817"/>
      <c r="F125" s="349">
        <f>IF(AND(F117="",F119="",F120="",F121="",F122="",F123=""),"",F13+F14+F15+F16+F17+F20*0.5+F21+F22+F23+F24*0.5+F25+F26+F27+F29+F30+F31+F32+F33+F34+F35+F36+F37+F38+F41+F42+F43+F84+F91+F92+F93+F94+F95+F96+F97+F98+F99+F100+F52+F53+F54+F55-F46-F47-F48-F49-F50)</f>
      </c>
      <c r="G125" s="350">
        <f t="shared" si="32"/>
      </c>
      <c r="H125" s="328" t="s">
        <v>22</v>
      </c>
      <c r="I125" s="349">
        <f>IF(AND(I117="",I119="",I120="",I121="",I122="",I123=""),"",I13+I14+I15+I16+I17+I20*0.5+I21+I22+I23+I24*0.5+I25+I26+I27+I29+I30+I31+I32+I33+I34+I35+I36+I37+I38+I41+I42+I43+I84+I91+I92+I93+I94+I95+I96+I97+I98+I99+I100+I52+I53+I54+I55-I46-I47-I48-I49-I50)</f>
      </c>
      <c r="J125" s="350">
        <f t="shared" si="33"/>
      </c>
      <c r="K125" s="351">
        <f t="shared" si="31"/>
      </c>
      <c r="L125" s="349">
        <f>IF(AND(L117="",L119="",L120="",L121="",L122="",L123=""),"",L13+L14+L15+L16+L17+L20*0.5+L21+L22+L23+L24*0.5+L25+L26+L27+L29+L30+L31+L32+L33+L34+L35+L36+L37+L38+L41+L42+L43+L84+L91+L92+L93+L94+L95+L96+L97+L98+L99+L100+L52+L53+L54+L55-L46-L47-L48-L49-L50)</f>
      </c>
      <c r="M125" s="381">
        <f t="shared" si="34"/>
      </c>
      <c r="N125" s="389">
        <f t="shared" si="26"/>
      </c>
      <c r="O125" s="349">
        <f>IF(AND(O117="",O119="",O120="",O121="",O122="",O123=""),"",O13+O14+O15+O16+O17+O20*0.5+O21+O22+O23+O24*0.5+O25+O26+O27+O29+O30+O31+O32+O33+O34+O35+O36+O37+O38+O41+O42+O43+O84+O91+O92+O93+O94+O95+O96+O97+O98+O99+O100+O52+O53+O54+O55-O46-O47-O48-O49-O50)</f>
      </c>
      <c r="P125" s="381">
        <f t="shared" si="35"/>
      </c>
      <c r="Q125" s="389">
        <f t="shared" si="27"/>
      </c>
      <c r="R125" s="349">
        <f>IF(AND(R117="",R119="",R120="",R121="",R122="",R123=""),"",R13+R14+R15+R16+R17+R20*0.5+R21+R22+R23+R24*0.5+R25+R26+R27+R29+R30+R31+R32+R33+R34+R35+R36+R37+R38+R41+R42+R43+R84+R91+R92+R93+R94+R95+R96+R97+R98+R99+R100+R52+R53+R54+R55-R46-R47-R48-R49-R50)</f>
      </c>
      <c r="S125" s="381">
        <f t="shared" si="36"/>
      </c>
      <c r="T125" s="389">
        <f t="shared" si="28"/>
      </c>
      <c r="U125" s="349">
        <f>IF(AND(U117="",U119="",U120="",U121="",U122="",U123=""),"",U13+U14+U15+U16+U17+U20*0.5+U21+U22+U23+U24*0.5+U25+U26+U27+U29+U30+U31+U32+U33+U34+U35+U36+U37+U38+U41+U42+U43+U84+U91+U92+U93+U94+U95+U96+U97+U98+U99+U100+U52+U53+U54+U55-U46-U47-U48-U49-U50)</f>
      </c>
      <c r="V125" s="381">
        <f t="shared" si="37"/>
      </c>
      <c r="W125" s="389">
        <f t="shared" si="29"/>
      </c>
      <c r="X125" s="349">
        <f>IF(AND(X117="",X119="",X120="",X121="",X122="",X123=""),"",X13+X14+X15+X16+X17+X20*0.5+X21+X22+X23+X24*0.5+X25+X26+X27+X29+X30+X31+X32+X33+X34+X35+X36+X37+X38+X41+X42+X43+X84+X91+X92+X93+X94+X95+X96+X97+X98+X99+X100+X52+X53+X54+X55-X46-X47-X48-X49-X50)</f>
      </c>
      <c r="Y125" s="381">
        <f t="shared" si="38"/>
      </c>
      <c r="Z125" s="388">
        <f t="shared" si="30"/>
      </c>
    </row>
    <row r="126" spans="2:26" s="329" customFormat="1" ht="39.75" customHeight="1" thickBot="1">
      <c r="B126" s="812" t="s">
        <v>25</v>
      </c>
      <c r="C126" s="805"/>
      <c r="D126" s="805"/>
      <c r="E126" s="806"/>
      <c r="F126" s="372">
        <f>IF(AND(F110="",F116="",F125=""),"",F57)</f>
      </c>
      <c r="G126" s="330">
        <f t="shared" si="32"/>
      </c>
      <c r="H126" s="401" t="s">
        <v>22</v>
      </c>
      <c r="I126" s="372">
        <f>IF(AND(I110="",I116="",I125=""),"",I57)</f>
      </c>
      <c r="J126" s="330">
        <f t="shared" si="33"/>
      </c>
      <c r="K126" s="331">
        <f t="shared" si="31"/>
      </c>
      <c r="L126" s="372">
        <f>IF(AND(L110="",L116="",L125=""),"",L57)</f>
      </c>
      <c r="M126" s="373">
        <f t="shared" si="34"/>
      </c>
      <c r="N126" s="366">
        <f t="shared" si="26"/>
      </c>
      <c r="O126" s="372">
        <f>IF(AND(O110="",O116="",O125=""),"",O57)</f>
      </c>
      <c r="P126" s="373">
        <f t="shared" si="35"/>
      </c>
      <c r="Q126" s="366">
        <f t="shared" si="27"/>
      </c>
      <c r="R126" s="372">
        <f>IF(AND(R110="",R116="",R125=""),"",R57)</f>
      </c>
      <c r="S126" s="373">
        <f t="shared" si="36"/>
      </c>
      <c r="T126" s="366">
        <f t="shared" si="28"/>
      </c>
      <c r="U126" s="372">
        <f>IF(AND(U110="",U116="",U125=""),"",U57)</f>
      </c>
      <c r="V126" s="373">
        <f t="shared" si="37"/>
      </c>
      <c r="W126" s="366">
        <f t="shared" si="29"/>
      </c>
      <c r="X126" s="372">
        <f>IF(AND(X110="",X116="",X125=""),"",X57)</f>
      </c>
      <c r="Y126" s="373">
        <f t="shared" si="38"/>
      </c>
      <c r="Z126" s="375">
        <f t="shared" si="30"/>
      </c>
    </row>
    <row r="127" spans="2:26" s="329" customFormat="1" ht="39.75" customHeight="1">
      <c r="B127" s="825" t="s">
        <v>342</v>
      </c>
      <c r="C127" s="826"/>
      <c r="D127" s="826"/>
      <c r="E127" s="827"/>
      <c r="F127" s="385">
        <f>IF(AND(F58="",F59="",F60=""),"",F61)</f>
      </c>
      <c r="G127" s="336">
        <f t="shared" si="32"/>
      </c>
      <c r="H127" s="402" t="s">
        <v>22</v>
      </c>
      <c r="I127" s="385">
        <f>IF(AND(I58="",I59="",I60=""),"",I61)</f>
      </c>
      <c r="J127" s="336">
        <f t="shared" si="33"/>
      </c>
      <c r="K127" s="355">
        <f t="shared" si="31"/>
      </c>
      <c r="L127" s="335">
        <f>IF(AND(L58="",L59="",L60=""),"",L61)</f>
      </c>
      <c r="M127" s="376">
        <f t="shared" si="34"/>
      </c>
      <c r="N127" s="393">
        <f>IF(OR(I127="",L127=""),"",L127/I127)</f>
      </c>
      <c r="O127" s="335">
        <f>IF(AND(O58="",O59="",O60=""),"",O61)</f>
      </c>
      <c r="P127" s="376">
        <f t="shared" si="35"/>
      </c>
      <c r="Q127" s="393">
        <f>IF(OR(L127="",O127=""),"",O127/L127)</f>
      </c>
      <c r="R127" s="335">
        <f>IF(AND(R58="",R59="",R60=""),"",R61)</f>
      </c>
      <c r="S127" s="376">
        <f t="shared" si="36"/>
      </c>
      <c r="T127" s="393">
        <f>IF(OR(O127="",R127=""),"",R127/O127)</f>
      </c>
      <c r="U127" s="335">
        <f>IF(AND(U58="",U59="",U60=""),"",U61)</f>
      </c>
      <c r="V127" s="376">
        <f t="shared" si="37"/>
      </c>
      <c r="W127" s="393">
        <f>IF(OR(R127="",U127=""),"",U127/R127)</f>
      </c>
      <c r="X127" s="335">
        <f>IF(AND(X58="",X59="",X60=""),"",X61)</f>
      </c>
      <c r="Y127" s="376">
        <f t="shared" si="38"/>
      </c>
      <c r="Z127" s="377">
        <f t="shared" si="30"/>
      </c>
    </row>
    <row r="128" spans="2:26" s="329" customFormat="1" ht="39.75" customHeight="1">
      <c r="B128" s="828" t="s">
        <v>345</v>
      </c>
      <c r="C128" s="829"/>
      <c r="D128" s="829"/>
      <c r="E128" s="830"/>
      <c r="F128" s="356">
        <f>IF(AND(F62="",F63="",F64="",F65=""),"",F66)</f>
      </c>
      <c r="G128" s="357">
        <f t="shared" si="32"/>
      </c>
      <c r="H128" s="406" t="s">
        <v>22</v>
      </c>
      <c r="I128" s="356">
        <f>IF(AND(I62="",I63="",I64="",I65=""),"",I66)</f>
      </c>
      <c r="J128" s="357">
        <f t="shared" si="33"/>
      </c>
      <c r="K128" s="358">
        <f t="shared" si="31"/>
      </c>
      <c r="L128" s="356">
        <f>IF(AND(L62="",L63="",L64="",L65=""),"",L66)</f>
      </c>
      <c r="M128" s="383">
        <f t="shared" si="34"/>
      </c>
      <c r="N128" s="395">
        <f>IF(OR(I128="",L128=""),"",L128/I128)</f>
      </c>
      <c r="O128" s="356">
        <f>IF(AND(O62="",O63="",O64="",O65=""),"",O66)</f>
      </c>
      <c r="P128" s="383">
        <f t="shared" si="35"/>
      </c>
      <c r="Q128" s="395">
        <f>IF(OR(L128="",O128=""),"",O128/L128)</f>
      </c>
      <c r="R128" s="356">
        <f>IF(AND(R62="",R63="",R64="",R65=""),"",R66)</f>
      </c>
      <c r="S128" s="383">
        <f t="shared" si="36"/>
      </c>
      <c r="T128" s="395">
        <f>IF(OR(O128="",R128=""),"",R128/O128)</f>
      </c>
      <c r="U128" s="356">
        <f>IF(AND(U62="",U63="",U64="",U65=""),"",U66)</f>
      </c>
      <c r="V128" s="383">
        <f t="shared" si="37"/>
      </c>
      <c r="W128" s="395">
        <f>IF(OR(R128="",U128=""),"",U128/R128)</f>
      </c>
      <c r="X128" s="356">
        <f>IF(AND(X62="",X63="",X64="",X65=""),"",X66)</f>
      </c>
      <c r="Y128" s="383">
        <f t="shared" si="38"/>
      </c>
      <c r="Z128" s="394">
        <f t="shared" si="30"/>
      </c>
    </row>
    <row r="129" spans="2:26" s="315" customFormat="1" ht="39.75" customHeight="1">
      <c r="B129" s="831" t="s">
        <v>26</v>
      </c>
      <c r="C129" s="832"/>
      <c r="D129" s="832"/>
      <c r="E129" s="833"/>
      <c r="F129" s="359">
        <f>IF(AND(F57="",F58="",F59=""),"",F67)</f>
      </c>
      <c r="G129" s="360">
        <f t="shared" si="32"/>
      </c>
      <c r="H129" s="407" t="s">
        <v>22</v>
      </c>
      <c r="I129" s="359">
        <f>IF(AND(I57="",I58="",I59=""),"",I67)</f>
      </c>
      <c r="J129" s="360">
        <f t="shared" si="33"/>
      </c>
      <c r="K129" s="361">
        <f t="shared" si="31"/>
      </c>
      <c r="L129" s="359">
        <f>IF(AND(L57="",L58="",L59=""),"",L67)</f>
      </c>
      <c r="M129" s="384">
        <f t="shared" si="34"/>
      </c>
      <c r="N129" s="397">
        <f>IF(OR(I129="",L129=""),"",L129/I129)</f>
      </c>
      <c r="O129" s="359">
        <f>IF(AND(O57="",O58="",O59=""),"",O67)</f>
      </c>
      <c r="P129" s="384">
        <f t="shared" si="35"/>
      </c>
      <c r="Q129" s="397">
        <f>IF(OR(L129="",O129=""),"",O129/L129)</f>
      </c>
      <c r="R129" s="359">
        <f>IF(AND(R57="",R58="",R59=""),"",R67)</f>
      </c>
      <c r="S129" s="384">
        <f t="shared" si="36"/>
      </c>
      <c r="T129" s="397">
        <f>IF(OR(O129="",R129=""),"",R129/O129)</f>
      </c>
      <c r="U129" s="359">
        <f>IF(AND(U57="",U58="",U59=""),"",U67)</f>
      </c>
      <c r="V129" s="384">
        <f t="shared" si="37"/>
      </c>
      <c r="W129" s="397">
        <f>IF(OR(R129="",U129=""),"",U129/R129)</f>
      </c>
      <c r="X129" s="359">
        <f>IF(AND(X57="",X58="",X59=""),"",X67)</f>
      </c>
      <c r="Y129" s="384">
        <f t="shared" si="38"/>
      </c>
      <c r="Z129" s="396">
        <f t="shared" si="30"/>
      </c>
    </row>
    <row r="130" spans="2:26" s="315" customFormat="1" ht="39.75" customHeight="1" thickBot="1">
      <c r="B130" s="834" t="s">
        <v>27</v>
      </c>
      <c r="C130" s="835"/>
      <c r="D130" s="835"/>
      <c r="E130" s="836"/>
      <c r="F130" s="356">
        <f>IF(F68="","",F68)</f>
      </c>
      <c r="G130" s="357">
        <f t="shared" si="32"/>
      </c>
      <c r="H130" s="406" t="s">
        <v>22</v>
      </c>
      <c r="I130" s="356">
        <f>IF(I68="","",I68)</f>
      </c>
      <c r="J130" s="357">
        <f t="shared" si="33"/>
      </c>
      <c r="K130" s="358">
        <f t="shared" si="31"/>
      </c>
      <c r="L130" s="356">
        <f>IF(L68="","",L68)</f>
      </c>
      <c r="M130" s="383">
        <f t="shared" si="34"/>
      </c>
      <c r="N130" s="395">
        <f>IF(OR(I130="",L130=""),"",L130/I130)</f>
      </c>
      <c r="O130" s="356">
        <f>IF(O68="","",O68)</f>
      </c>
      <c r="P130" s="383">
        <f t="shared" si="35"/>
      </c>
      <c r="Q130" s="395">
        <f>IF(OR(L130="",O130=""),"",O130/L130)</f>
      </c>
      <c r="R130" s="356">
        <f>IF(R68="","",R68)</f>
      </c>
      <c r="S130" s="383">
        <f t="shared" si="36"/>
      </c>
      <c r="T130" s="395">
        <f>IF(OR(O130="",R130=""),"",R130/O130)</f>
      </c>
      <c r="U130" s="356">
        <f>IF(U68="","",U68)</f>
      </c>
      <c r="V130" s="383">
        <f t="shared" si="37"/>
      </c>
      <c r="W130" s="395">
        <f>IF(OR(R130="",U130=""),"",U130/R130)</f>
      </c>
      <c r="X130" s="356">
        <f>IF(X68="","",X68)</f>
      </c>
      <c r="Y130" s="383">
        <f t="shared" si="38"/>
      </c>
      <c r="Z130" s="394">
        <f t="shared" si="30"/>
      </c>
    </row>
    <row r="131" spans="2:26" s="315" customFormat="1" ht="39.75" customHeight="1" thickBot="1">
      <c r="B131" s="837" t="s">
        <v>28</v>
      </c>
      <c r="C131" s="838"/>
      <c r="D131" s="838"/>
      <c r="E131" s="839"/>
      <c r="F131" s="372">
        <f>IF(AND(F57="",F58="",F59="",F61=""),"",F69)</f>
      </c>
      <c r="G131" s="330">
        <f t="shared" si="32"/>
      </c>
      <c r="H131" s="401" t="s">
        <v>22</v>
      </c>
      <c r="I131" s="372">
        <f>IF(AND(I57="",I58="",I59="",I61=""),"",I69)</f>
      </c>
      <c r="J131" s="330">
        <f t="shared" si="33"/>
      </c>
      <c r="K131" s="331">
        <f t="shared" si="31"/>
      </c>
      <c r="L131" s="372">
        <f>IF(AND(L57="",L58="",L59="",L61=""),"",L69)</f>
      </c>
      <c r="M131" s="373">
        <f t="shared" si="34"/>
      </c>
      <c r="N131" s="366">
        <f>IF(OR(I131="",L131=""),"",L131/I131)</f>
      </c>
      <c r="O131" s="372">
        <f>IF(AND(O57="",O58="",O59="",O61=""),"",O69)</f>
      </c>
      <c r="P131" s="373">
        <f t="shared" si="35"/>
      </c>
      <c r="Q131" s="366">
        <f>IF(OR(L131="",O131=""),"",O131/L131)</f>
      </c>
      <c r="R131" s="372">
        <f>IF(AND(R57="",R58="",R59="",R61=""),"",R69)</f>
      </c>
      <c r="S131" s="373">
        <f t="shared" si="36"/>
      </c>
      <c r="T131" s="366">
        <f>IF(OR(O131="",R131=""),"",R131/O131)</f>
      </c>
      <c r="U131" s="372">
        <f>IF(AND(U57="",U58="",U59="",U61=""),"",U69)</f>
      </c>
      <c r="V131" s="373">
        <f t="shared" si="37"/>
      </c>
      <c r="W131" s="366">
        <f>IF(OR(R131="",U131=""),"",U131/R131)</f>
      </c>
      <c r="X131" s="372">
        <f>IF(AND(X57="",X58="",X59="",X61=""),"",X69)</f>
      </c>
      <c r="Y131" s="373">
        <f t="shared" si="38"/>
      </c>
      <c r="Z131" s="375">
        <f t="shared" si="30"/>
      </c>
    </row>
    <row r="132" spans="2:26" s="320" customFormat="1" ht="27" customHeight="1" thickBot="1">
      <c r="B132" s="362"/>
      <c r="C132" s="362"/>
      <c r="D132" s="362"/>
      <c r="E132" s="362"/>
      <c r="F132" s="363"/>
      <c r="G132" s="364"/>
      <c r="H132" s="364"/>
      <c r="I132" s="365"/>
      <c r="J132" s="366"/>
      <c r="K132" s="366"/>
      <c r="L132" s="367"/>
      <c r="M132" s="368"/>
      <c r="N132" s="368"/>
      <c r="O132" s="367"/>
      <c r="P132" s="368"/>
      <c r="Q132" s="368"/>
      <c r="R132" s="367"/>
      <c r="S132" s="368"/>
      <c r="T132" s="368"/>
      <c r="U132" s="367"/>
      <c r="V132" s="368"/>
      <c r="W132" s="368"/>
      <c r="X132" s="367"/>
      <c r="Y132" s="368"/>
      <c r="Z132" s="368"/>
    </row>
    <row r="133" spans="2:26" s="312" customFormat="1" ht="39.75" customHeight="1" thickBot="1">
      <c r="B133" s="847" t="s">
        <v>346</v>
      </c>
      <c r="C133" s="848"/>
      <c r="D133" s="848"/>
      <c r="E133" s="849"/>
      <c r="F133" s="840">
        <f>IF(AND(F121="",F122="",F131=""),"",F71:H71)</f>
      </c>
      <c r="G133" s="841"/>
      <c r="H133" s="842"/>
      <c r="I133" s="840">
        <f>IF(AND(I121="",I122="",I131=""),"",I71:K71)</f>
      </c>
      <c r="J133" s="843"/>
      <c r="K133" s="844"/>
      <c r="L133" s="840">
        <f>IF(AND(L121="",L122="",L131=""),"",L71:N71)</f>
      </c>
      <c r="M133" s="845"/>
      <c r="N133" s="846"/>
      <c r="O133" s="823">
        <f>IF(AND(O121="",O122="",O131=""),"",O71:Q71)</f>
      </c>
      <c r="P133" s="824"/>
      <c r="Q133" s="824"/>
      <c r="R133" s="823">
        <f>IF(AND(R121="",R122="",R131=""),"",R71:T71)</f>
      </c>
      <c r="S133" s="824"/>
      <c r="T133" s="824"/>
      <c r="U133" s="823">
        <f>IF(AND(U121="",U122="",U131=""),"",U71:W71)</f>
      </c>
      <c r="V133" s="824"/>
      <c r="W133" s="824"/>
      <c r="X133" s="823">
        <f>IF(AND(X121="",X122="",X131=""),"",X71:Z71)</f>
      </c>
      <c r="Y133" s="824"/>
      <c r="Z133" s="824"/>
    </row>
    <row r="134" spans="2:26" s="312" customFormat="1" ht="39.75" customHeight="1" thickBot="1">
      <c r="B134" s="837" t="s">
        <v>343</v>
      </c>
      <c r="C134" s="838"/>
      <c r="D134" s="838"/>
      <c r="E134" s="839"/>
      <c r="F134" s="840">
        <f>IF(AND(F121="",F122="",F126=""),"",F72:H72)</f>
      </c>
      <c r="G134" s="841"/>
      <c r="H134" s="842"/>
      <c r="I134" s="840">
        <f>IF(AND(I121="",I122="",I126=""),"",I72:K72)</f>
      </c>
      <c r="J134" s="843"/>
      <c r="K134" s="844"/>
      <c r="L134" s="840">
        <f>IF(AND(L121="",L122="",L126=""),"",L72:N72)</f>
      </c>
      <c r="M134" s="845"/>
      <c r="N134" s="846"/>
      <c r="O134" s="823">
        <f>IF(AND(O121="",O122="",O126=""),"",O72:Q72)</f>
      </c>
      <c r="P134" s="824"/>
      <c r="Q134" s="824"/>
      <c r="R134" s="823">
        <f>IF(AND(R121="",R122="",R126=""),"",R72:T72)</f>
      </c>
      <c r="S134" s="824"/>
      <c r="T134" s="824"/>
      <c r="U134" s="823">
        <f>IF(AND(U121="",U122="",U126=""),"",U72:W72)</f>
      </c>
      <c r="V134" s="824"/>
      <c r="W134" s="824"/>
      <c r="X134" s="823">
        <f>IF(AND(X121="",X122="",X126=""),"",X72:Z72)</f>
      </c>
      <c r="Y134" s="824"/>
      <c r="Z134" s="824"/>
    </row>
    <row r="135" spans="2:26" s="312" customFormat="1" ht="114" customHeight="1" thickBot="1">
      <c r="B135" s="868" t="s">
        <v>347</v>
      </c>
      <c r="C135" s="838"/>
      <c r="D135" s="838"/>
      <c r="E135" s="839"/>
      <c r="F135" s="850">
        <f>IF(F73:H73="","",F73:H73)</f>
      </c>
      <c r="G135" s="851"/>
      <c r="H135" s="852"/>
      <c r="I135" s="850">
        <f>IF(I73:K73="","",I73:K73)</f>
      </c>
      <c r="J135" s="853"/>
      <c r="K135" s="854"/>
      <c r="L135" s="855">
        <f>IF(L73:N73="","",L73:N73)</f>
      </c>
      <c r="M135" s="856"/>
      <c r="N135" s="856"/>
      <c r="O135" s="855">
        <f>IF(O73:Q73="","",O73:Q73)</f>
      </c>
      <c r="P135" s="856"/>
      <c r="Q135" s="856"/>
      <c r="R135" s="855">
        <f>IF(R73:T73="","",R73:T73)</f>
      </c>
      <c r="S135" s="856"/>
      <c r="T135" s="856"/>
      <c r="U135" s="862">
        <f>IF(U73:W73="","",U73:W73)</f>
      </c>
      <c r="V135" s="863"/>
      <c r="W135" s="864"/>
      <c r="X135" s="862">
        <f>IF(X73:Z73="","",X73:Z73)</f>
      </c>
      <c r="Y135" s="863"/>
      <c r="Z135" s="864"/>
    </row>
    <row r="136" spans="2:26" s="315" customFormat="1" ht="57" customHeight="1">
      <c r="B136" s="865" t="s">
        <v>344</v>
      </c>
      <c r="C136" s="865"/>
      <c r="D136" s="865"/>
      <c r="E136" s="865"/>
      <c r="F136" s="865"/>
      <c r="G136" s="865"/>
      <c r="H136" s="865"/>
      <c r="I136" s="867"/>
      <c r="J136" s="867"/>
      <c r="K136" s="867"/>
      <c r="L136" s="865"/>
      <c r="M136" s="865"/>
      <c r="N136" s="865"/>
      <c r="O136" s="865"/>
      <c r="P136" s="866"/>
      <c r="Q136" s="866"/>
      <c r="R136" s="865"/>
      <c r="S136" s="866"/>
      <c r="T136" s="866"/>
      <c r="U136" s="369"/>
      <c r="V136" s="370"/>
      <c r="W136" s="370"/>
      <c r="X136" s="369"/>
      <c r="Y136" s="370"/>
      <c r="Z136" s="370"/>
    </row>
    <row r="137" spans="2:26" s="34" customFormat="1" ht="28.5" customHeight="1">
      <c r="B137" s="26"/>
      <c r="C137" s="308"/>
      <c r="D137" s="26"/>
      <c r="E137" s="309"/>
      <c r="F137" s="310"/>
      <c r="G137" s="310"/>
      <c r="H137" s="310"/>
      <c r="I137" s="310"/>
      <c r="J137" s="310"/>
      <c r="K137" s="310"/>
      <c r="L137" s="310"/>
      <c r="M137" s="115"/>
      <c r="N137" s="311"/>
      <c r="O137" s="310"/>
      <c r="P137" s="115"/>
      <c r="Q137" s="311"/>
      <c r="R137" s="310"/>
      <c r="S137" s="115"/>
      <c r="T137" s="311"/>
      <c r="U137" s="310"/>
      <c r="V137" s="115"/>
      <c r="W137" s="311"/>
      <c r="X137" s="310"/>
      <c r="Y137" s="115"/>
      <c r="Z137" s="311"/>
    </row>
    <row r="138" spans="2:26" s="34" customFormat="1" ht="41.25" customHeight="1">
      <c r="B138" s="188"/>
      <c r="C138" s="188"/>
      <c r="D138" s="188"/>
      <c r="E138" s="188"/>
      <c r="F138" s="228">
        <f>IF(F103="","",IF(ROUND(F103,-1)=ROUND(F9,-1),"","上記製造原価額と異なります"))</f>
      </c>
      <c r="G138" s="228">
        <f aca="true" t="shared" si="39" ref="G138:Z138">IF(G103="","",IF(ROUND(G103,-1)=ROUND(G9,-1),"","上記製造原価額と異なります"))</f>
      </c>
      <c r="H138" s="228"/>
      <c r="I138" s="228">
        <f t="shared" si="39"/>
      </c>
      <c r="J138" s="228">
        <f t="shared" si="39"/>
      </c>
      <c r="K138" s="228">
        <f t="shared" si="39"/>
      </c>
      <c r="L138" s="228">
        <f t="shared" si="39"/>
      </c>
      <c r="M138" s="228">
        <f t="shared" si="39"/>
      </c>
      <c r="N138" s="228">
        <f t="shared" si="39"/>
      </c>
      <c r="O138" s="228">
        <f t="shared" si="39"/>
      </c>
      <c r="P138" s="228">
        <f t="shared" si="39"/>
      </c>
      <c r="Q138" s="228">
        <f t="shared" si="39"/>
      </c>
      <c r="R138" s="228">
        <f t="shared" si="39"/>
      </c>
      <c r="S138" s="228">
        <f t="shared" si="39"/>
      </c>
      <c r="T138" s="228">
        <f t="shared" si="39"/>
      </c>
      <c r="U138" s="228">
        <f t="shared" si="39"/>
      </c>
      <c r="V138" s="228">
        <f t="shared" si="39"/>
      </c>
      <c r="W138" s="228">
        <f t="shared" si="39"/>
      </c>
      <c r="X138" s="228">
        <f t="shared" si="39"/>
      </c>
      <c r="Y138" s="228">
        <f t="shared" si="39"/>
      </c>
      <c r="Z138" s="228">
        <f t="shared" si="39"/>
      </c>
    </row>
    <row r="139" spans="1:26" s="34" customFormat="1" ht="45.75" customHeight="1" thickBot="1">
      <c r="A139" s="20"/>
      <c r="B139" s="19" t="s">
        <v>30</v>
      </c>
      <c r="D139" s="18"/>
      <c r="E139" s="18"/>
      <c r="F139" s="20"/>
      <c r="G139" s="21"/>
      <c r="H139" s="21"/>
      <c r="I139" s="22"/>
      <c r="J139" s="23"/>
      <c r="K139" s="23"/>
      <c r="L139" s="20"/>
      <c r="M139" s="21"/>
      <c r="N139" s="21"/>
      <c r="O139" s="20"/>
      <c r="P139" s="21"/>
      <c r="Q139" s="21"/>
      <c r="R139" s="20"/>
      <c r="S139" s="21"/>
      <c r="T139" s="21"/>
      <c r="U139" s="20"/>
      <c r="V139" s="21"/>
      <c r="W139" s="21"/>
      <c r="X139" s="17"/>
      <c r="Y139" s="17"/>
      <c r="Z139" s="24" t="s">
        <v>15</v>
      </c>
    </row>
    <row r="140" spans="2:26" s="34" customFormat="1" ht="28.5" customHeight="1" thickBot="1">
      <c r="B140" s="35"/>
      <c r="C140" s="36"/>
      <c r="D140" s="36"/>
      <c r="E140" s="37"/>
      <c r="F140" s="540" t="s">
        <v>16</v>
      </c>
      <c r="G140" s="541"/>
      <c r="H140" s="542"/>
      <c r="I140" s="540" t="s">
        <v>16</v>
      </c>
      <c r="J140" s="579"/>
      <c r="K140" s="580"/>
      <c r="L140" s="581" t="s">
        <v>17</v>
      </c>
      <c r="M140" s="582"/>
      <c r="N140" s="582"/>
      <c r="O140" s="582"/>
      <c r="P140" s="582"/>
      <c r="Q140" s="582"/>
      <c r="R140" s="582"/>
      <c r="S140" s="582"/>
      <c r="T140" s="582"/>
      <c r="U140" s="582"/>
      <c r="V140" s="582"/>
      <c r="W140" s="582"/>
      <c r="X140" s="582"/>
      <c r="Y140" s="582"/>
      <c r="Z140" s="583"/>
    </row>
    <row r="141" spans="2:26" s="34" customFormat="1" ht="28.5" customHeight="1">
      <c r="B141" s="38"/>
      <c r="C141" s="39"/>
      <c r="D141" s="39"/>
      <c r="E141" s="40"/>
      <c r="F141" s="572" t="str">
        <f>F4</f>
        <v>第期</v>
      </c>
      <c r="G141" s="704"/>
      <c r="H141" s="705"/>
      <c r="I141" s="572" t="str">
        <f>I4</f>
        <v>第期</v>
      </c>
      <c r="J141" s="573"/>
      <c r="K141" s="574"/>
      <c r="L141" s="688" t="str">
        <f>L4</f>
        <v>第期</v>
      </c>
      <c r="M141" s="689"/>
      <c r="N141" s="690"/>
      <c r="O141" s="688" t="str">
        <f>O4</f>
        <v>第期</v>
      </c>
      <c r="P141" s="689"/>
      <c r="Q141" s="690"/>
      <c r="R141" s="688" t="str">
        <f>R4</f>
        <v>第期</v>
      </c>
      <c r="S141" s="689"/>
      <c r="T141" s="690"/>
      <c r="U141" s="688" t="str">
        <f>U4</f>
        <v>第期</v>
      </c>
      <c r="V141" s="689"/>
      <c r="W141" s="690"/>
      <c r="X141" s="688" t="str">
        <f>X4</f>
        <v>第期</v>
      </c>
      <c r="Y141" s="689"/>
      <c r="Z141" s="690"/>
    </row>
    <row r="142" spans="2:26" s="34" customFormat="1" ht="28.5" customHeight="1">
      <c r="B142" s="38"/>
      <c r="C142" s="39"/>
      <c r="D142" s="39"/>
      <c r="E142" s="40"/>
      <c r="F142" s="699" t="str">
        <f>F5</f>
        <v>Ｈ　年　月期</v>
      </c>
      <c r="G142" s="700"/>
      <c r="H142" s="701"/>
      <c r="I142" s="699" t="str">
        <f>I5</f>
        <v>Ｈ　年　月期</v>
      </c>
      <c r="J142" s="702"/>
      <c r="K142" s="703"/>
      <c r="L142" s="694" t="str">
        <f>L5</f>
        <v>Ｈ　年　月期</v>
      </c>
      <c r="M142" s="695"/>
      <c r="N142" s="696"/>
      <c r="O142" s="694" t="str">
        <f>O5</f>
        <v>Ｈ　年　月期</v>
      </c>
      <c r="P142" s="695"/>
      <c r="Q142" s="696"/>
      <c r="R142" s="694" t="str">
        <f>R5</f>
        <v>Ｈ　年　月期</v>
      </c>
      <c r="S142" s="695"/>
      <c r="T142" s="696"/>
      <c r="U142" s="694" t="str">
        <f>U5</f>
        <v>Ｈ　年　月期</v>
      </c>
      <c r="V142" s="695"/>
      <c r="W142" s="696"/>
      <c r="X142" s="694" t="str">
        <f>X5</f>
        <v>Ｈ　年　月期</v>
      </c>
      <c r="Y142" s="695"/>
      <c r="Z142" s="696"/>
    </row>
    <row r="143" spans="1:26" s="34" customFormat="1" ht="28.5" customHeight="1" thickBot="1">
      <c r="A143" s="85"/>
      <c r="B143" s="193"/>
      <c r="C143" s="194"/>
      <c r="D143" s="194"/>
      <c r="E143" s="195"/>
      <c r="F143" s="79" t="s">
        <v>18</v>
      </c>
      <c r="G143" s="80" t="s">
        <v>19</v>
      </c>
      <c r="H143" s="81" t="s">
        <v>20</v>
      </c>
      <c r="I143" s="79" t="s">
        <v>18</v>
      </c>
      <c r="J143" s="80" t="s">
        <v>19</v>
      </c>
      <c r="K143" s="81" t="s">
        <v>20</v>
      </c>
      <c r="L143" s="82" t="s">
        <v>18</v>
      </c>
      <c r="M143" s="83" t="s">
        <v>19</v>
      </c>
      <c r="N143" s="196" t="s">
        <v>20</v>
      </c>
      <c r="O143" s="82" t="s">
        <v>18</v>
      </c>
      <c r="P143" s="83" t="s">
        <v>19</v>
      </c>
      <c r="Q143" s="84" t="s">
        <v>20</v>
      </c>
      <c r="R143" s="197" t="s">
        <v>18</v>
      </c>
      <c r="S143" s="83" t="s">
        <v>19</v>
      </c>
      <c r="T143" s="196" t="s">
        <v>20</v>
      </c>
      <c r="U143" s="82" t="s">
        <v>18</v>
      </c>
      <c r="V143" s="83" t="s">
        <v>19</v>
      </c>
      <c r="W143" s="84" t="s">
        <v>20</v>
      </c>
      <c r="X143" s="82" t="s">
        <v>18</v>
      </c>
      <c r="Y143" s="83" t="s">
        <v>19</v>
      </c>
      <c r="Z143" s="84" t="s">
        <v>20</v>
      </c>
    </row>
    <row r="144" spans="2:26" s="34" customFormat="1" ht="29.25" customHeight="1">
      <c r="B144" s="543" t="s">
        <v>31</v>
      </c>
      <c r="C144" s="35" t="s">
        <v>32</v>
      </c>
      <c r="D144" s="36"/>
      <c r="E144" s="37"/>
      <c r="F144" s="294"/>
      <c r="G144" s="215">
        <f>IF(F144="","",F144/$F$159)</f>
      </c>
      <c r="H144" s="216" t="s">
        <v>22</v>
      </c>
      <c r="I144" s="296"/>
      <c r="J144" s="215">
        <f>IF(I144="","",I144/$I$159)</f>
      </c>
      <c r="K144" s="229">
        <f aca="true" t="shared" si="40" ref="K144:K179">IF(OR(F144="",I144="",F144=0),"",I144/F144)</f>
      </c>
      <c r="L144" s="294"/>
      <c r="M144" s="217">
        <f>IF(L144="","",L144/$L$159)</f>
      </c>
      <c r="N144" s="230">
        <f aca="true" t="shared" si="41" ref="N144:N179">IF(OR(I144="",L144="",I144=0),"",L144/I144)</f>
      </c>
      <c r="O144" s="294"/>
      <c r="P144" s="217">
        <f>IF(O144="","",O144/$O$159)</f>
      </c>
      <c r="Q144" s="230">
        <f aca="true" t="shared" si="42" ref="Q144:Q179">IF(OR(L144="",O144="",L144=0),"",O144/L144)</f>
      </c>
      <c r="R144" s="294"/>
      <c r="S144" s="217">
        <f>IF(R144="","",R144/$R$159)</f>
      </c>
      <c r="T144" s="230">
        <f aca="true" t="shared" si="43" ref="T144:T179">IF(OR(O144="",R144="",O144=0),"",R144/O144)</f>
      </c>
      <c r="U144" s="294"/>
      <c r="V144" s="217">
        <f>IF(U144="","",U144/$U$159)</f>
      </c>
      <c r="W144" s="230">
        <f aca="true" t="shared" si="44" ref="W144:W179">IF(OR(R144="",U144="",R144=0),"",U144/R144)</f>
      </c>
      <c r="X144" s="294"/>
      <c r="Y144" s="217">
        <f>IF(X144="","",X144/$X$159)</f>
      </c>
      <c r="Z144" s="230">
        <f aca="true" t="shared" si="45" ref="Z144:Z179">IF(OR(U144="",X144="",U144=0),"",X144/U144)</f>
      </c>
    </row>
    <row r="145" spans="2:26" s="34" customFormat="1" ht="29.25" customHeight="1">
      <c r="B145" s="544"/>
      <c r="C145" s="231" t="s">
        <v>33</v>
      </c>
      <c r="D145" s="50"/>
      <c r="E145" s="51"/>
      <c r="F145" s="282"/>
      <c r="G145" s="129">
        <f aca="true" t="shared" si="46" ref="G145:G179">IF(F145="","",F145/$F$159)</f>
      </c>
      <c r="H145" s="130" t="s">
        <v>22</v>
      </c>
      <c r="I145" s="291"/>
      <c r="J145" s="129">
        <f aca="true" t="shared" si="47" ref="J145:J179">IF(I145="","",I145/$I$159)</f>
      </c>
      <c r="K145" s="232">
        <f t="shared" si="40"/>
      </c>
      <c r="L145" s="282"/>
      <c r="M145" s="132">
        <f aca="true" t="shared" si="48" ref="M145:M179">IF(L145="","",L145/$L$159)</f>
      </c>
      <c r="N145" s="133">
        <f t="shared" si="41"/>
      </c>
      <c r="O145" s="282"/>
      <c r="P145" s="132">
        <f aca="true" t="shared" si="49" ref="P145:P179">IF(O145="","",O145/$O$159)</f>
      </c>
      <c r="Q145" s="133">
        <f t="shared" si="42"/>
      </c>
      <c r="R145" s="282"/>
      <c r="S145" s="132">
        <f aca="true" t="shared" si="50" ref="S145:S179">IF(R145="","",R145/$R$159)</f>
      </c>
      <c r="T145" s="133">
        <f t="shared" si="43"/>
      </c>
      <c r="U145" s="282"/>
      <c r="V145" s="132">
        <f aca="true" t="shared" si="51" ref="V145:V179">IF(U145="","",U145/$U$159)</f>
      </c>
      <c r="W145" s="133">
        <f t="shared" si="44"/>
      </c>
      <c r="X145" s="282"/>
      <c r="Y145" s="132">
        <f aca="true" t="shared" si="52" ref="Y145:Y179">IF(X145="","",X145/$X$159)</f>
      </c>
      <c r="Z145" s="133">
        <f t="shared" si="45"/>
      </c>
    </row>
    <row r="146" spans="1:26" s="28" customFormat="1" ht="29.25" customHeight="1">
      <c r="A146" s="54"/>
      <c r="B146" s="544"/>
      <c r="C146" s="233" t="s">
        <v>34</v>
      </c>
      <c r="D146" s="134"/>
      <c r="E146" s="145"/>
      <c r="F146" s="282"/>
      <c r="G146" s="129">
        <f t="shared" si="46"/>
      </c>
      <c r="H146" s="130" t="s">
        <v>22</v>
      </c>
      <c r="I146" s="291"/>
      <c r="J146" s="129">
        <f t="shared" si="47"/>
      </c>
      <c r="K146" s="232">
        <f t="shared" si="40"/>
      </c>
      <c r="L146" s="282"/>
      <c r="M146" s="132">
        <f t="shared" si="48"/>
      </c>
      <c r="N146" s="133">
        <f t="shared" si="41"/>
      </c>
      <c r="O146" s="282"/>
      <c r="P146" s="132">
        <f t="shared" si="49"/>
      </c>
      <c r="Q146" s="133">
        <f t="shared" si="42"/>
      </c>
      <c r="R146" s="282"/>
      <c r="S146" s="132">
        <f t="shared" si="50"/>
      </c>
      <c r="T146" s="133">
        <f t="shared" si="43"/>
      </c>
      <c r="U146" s="282"/>
      <c r="V146" s="132">
        <f t="shared" si="51"/>
      </c>
      <c r="W146" s="133">
        <f t="shared" si="44"/>
      </c>
      <c r="X146" s="282"/>
      <c r="Y146" s="132">
        <f t="shared" si="52"/>
      </c>
      <c r="Z146" s="133">
        <f t="shared" si="45"/>
      </c>
    </row>
    <row r="147" spans="1:26" s="34" customFormat="1" ht="29.25" customHeight="1">
      <c r="A147" s="54"/>
      <c r="B147" s="544"/>
      <c r="C147" s="233" t="s">
        <v>141</v>
      </c>
      <c r="D147" s="134"/>
      <c r="E147" s="145"/>
      <c r="F147" s="282"/>
      <c r="G147" s="129">
        <f t="shared" si="46"/>
      </c>
      <c r="H147" s="130" t="s">
        <v>22</v>
      </c>
      <c r="I147" s="291"/>
      <c r="J147" s="129">
        <f t="shared" si="47"/>
      </c>
      <c r="K147" s="232">
        <f t="shared" si="40"/>
      </c>
      <c r="L147" s="282"/>
      <c r="M147" s="132">
        <f t="shared" si="48"/>
      </c>
      <c r="N147" s="133">
        <f t="shared" si="41"/>
      </c>
      <c r="O147" s="291"/>
      <c r="P147" s="132">
        <f t="shared" si="49"/>
      </c>
      <c r="Q147" s="133">
        <f t="shared" si="42"/>
      </c>
      <c r="R147" s="291"/>
      <c r="S147" s="132">
        <f t="shared" si="50"/>
      </c>
      <c r="T147" s="133">
        <f t="shared" si="43"/>
      </c>
      <c r="U147" s="291"/>
      <c r="V147" s="132">
        <f t="shared" si="51"/>
      </c>
      <c r="W147" s="133">
        <f t="shared" si="44"/>
      </c>
      <c r="X147" s="291"/>
      <c r="Y147" s="132">
        <f t="shared" si="52"/>
      </c>
      <c r="Z147" s="133">
        <f t="shared" si="45"/>
      </c>
    </row>
    <row r="148" spans="1:26" s="34" customFormat="1" ht="29.25" customHeight="1">
      <c r="A148" s="54"/>
      <c r="B148" s="544"/>
      <c r="C148" s="233" t="s">
        <v>35</v>
      </c>
      <c r="D148" s="134"/>
      <c r="E148" s="145"/>
      <c r="F148" s="282"/>
      <c r="G148" s="129">
        <f t="shared" si="46"/>
      </c>
      <c r="H148" s="130" t="s">
        <v>22</v>
      </c>
      <c r="I148" s="291"/>
      <c r="J148" s="129">
        <f t="shared" si="47"/>
      </c>
      <c r="K148" s="232">
        <f t="shared" si="40"/>
      </c>
      <c r="L148" s="298"/>
      <c r="M148" s="132">
        <f t="shared" si="48"/>
      </c>
      <c r="N148" s="133">
        <f t="shared" si="41"/>
      </c>
      <c r="O148" s="291"/>
      <c r="P148" s="132">
        <f t="shared" si="49"/>
      </c>
      <c r="Q148" s="133">
        <f t="shared" si="42"/>
      </c>
      <c r="R148" s="291"/>
      <c r="S148" s="132">
        <f t="shared" si="50"/>
      </c>
      <c r="T148" s="133">
        <f t="shared" si="43"/>
      </c>
      <c r="U148" s="291"/>
      <c r="V148" s="132">
        <f t="shared" si="51"/>
      </c>
      <c r="W148" s="133">
        <f t="shared" si="44"/>
      </c>
      <c r="X148" s="291"/>
      <c r="Y148" s="132">
        <f t="shared" si="52"/>
      </c>
      <c r="Z148" s="133">
        <f t="shared" si="45"/>
      </c>
    </row>
    <row r="149" spans="1:26" s="34" customFormat="1" ht="29.25" customHeight="1">
      <c r="A149" s="54"/>
      <c r="B149" s="544"/>
      <c r="C149" s="233" t="s">
        <v>181</v>
      </c>
      <c r="D149" s="134"/>
      <c r="E149" s="145"/>
      <c r="F149" s="282"/>
      <c r="G149" s="129">
        <f t="shared" si="46"/>
      </c>
      <c r="H149" s="130" t="s">
        <v>22</v>
      </c>
      <c r="I149" s="291"/>
      <c r="J149" s="129">
        <f t="shared" si="47"/>
      </c>
      <c r="K149" s="232">
        <f t="shared" si="40"/>
      </c>
      <c r="L149" s="282"/>
      <c r="M149" s="132">
        <f t="shared" si="48"/>
      </c>
      <c r="N149" s="133">
        <f t="shared" si="41"/>
      </c>
      <c r="O149" s="291"/>
      <c r="P149" s="132">
        <f t="shared" si="49"/>
      </c>
      <c r="Q149" s="133">
        <f t="shared" si="42"/>
      </c>
      <c r="R149" s="291"/>
      <c r="S149" s="132">
        <f t="shared" si="50"/>
      </c>
      <c r="T149" s="133">
        <f t="shared" si="43"/>
      </c>
      <c r="U149" s="291"/>
      <c r="V149" s="132">
        <f t="shared" si="51"/>
      </c>
      <c r="W149" s="133">
        <f t="shared" si="44"/>
      </c>
      <c r="X149" s="291"/>
      <c r="Y149" s="132">
        <f t="shared" si="52"/>
      </c>
      <c r="Z149" s="133">
        <f t="shared" si="45"/>
      </c>
    </row>
    <row r="150" spans="2:26" s="34" customFormat="1" ht="29.25" customHeight="1">
      <c r="B150" s="544"/>
      <c r="C150" s="231" t="s">
        <v>36</v>
      </c>
      <c r="D150" s="50"/>
      <c r="E150" s="51"/>
      <c r="F150" s="282"/>
      <c r="G150" s="129">
        <f t="shared" si="46"/>
      </c>
      <c r="H150" s="130" t="s">
        <v>22</v>
      </c>
      <c r="I150" s="291"/>
      <c r="J150" s="129">
        <f t="shared" si="47"/>
      </c>
      <c r="K150" s="232">
        <f t="shared" si="40"/>
      </c>
      <c r="L150" s="282"/>
      <c r="M150" s="132">
        <f t="shared" si="48"/>
      </c>
      <c r="N150" s="133">
        <f t="shared" si="41"/>
      </c>
      <c r="O150" s="282"/>
      <c r="P150" s="132">
        <f t="shared" si="49"/>
      </c>
      <c r="Q150" s="133">
        <f t="shared" si="42"/>
      </c>
      <c r="R150" s="282"/>
      <c r="S150" s="132">
        <f t="shared" si="50"/>
      </c>
      <c r="T150" s="133">
        <f t="shared" si="43"/>
      </c>
      <c r="U150" s="282"/>
      <c r="V150" s="132">
        <f t="shared" si="51"/>
      </c>
      <c r="W150" s="133">
        <f t="shared" si="44"/>
      </c>
      <c r="X150" s="282"/>
      <c r="Y150" s="132">
        <f t="shared" si="52"/>
      </c>
      <c r="Z150" s="133">
        <f t="shared" si="45"/>
      </c>
    </row>
    <row r="151" spans="2:26" s="34" customFormat="1" ht="29.25" customHeight="1">
      <c r="B151" s="544"/>
      <c r="C151" s="231" t="s">
        <v>142</v>
      </c>
      <c r="D151" s="50"/>
      <c r="E151" s="51"/>
      <c r="F151" s="282"/>
      <c r="G151" s="129">
        <f t="shared" si="46"/>
      </c>
      <c r="H151" s="130" t="s">
        <v>22</v>
      </c>
      <c r="I151" s="291"/>
      <c r="J151" s="129">
        <f t="shared" si="47"/>
      </c>
      <c r="K151" s="232">
        <f t="shared" si="40"/>
      </c>
      <c r="L151" s="282"/>
      <c r="M151" s="132">
        <f t="shared" si="48"/>
      </c>
      <c r="N151" s="133">
        <f t="shared" si="41"/>
      </c>
      <c r="O151" s="282"/>
      <c r="P151" s="132">
        <f t="shared" si="49"/>
      </c>
      <c r="Q151" s="133">
        <f t="shared" si="42"/>
      </c>
      <c r="R151" s="282"/>
      <c r="S151" s="132">
        <f t="shared" si="50"/>
      </c>
      <c r="T151" s="133">
        <f t="shared" si="43"/>
      </c>
      <c r="U151" s="282"/>
      <c r="V151" s="132">
        <f t="shared" si="51"/>
      </c>
      <c r="W151" s="133">
        <f t="shared" si="44"/>
      </c>
      <c r="X151" s="282"/>
      <c r="Y151" s="132">
        <f t="shared" si="52"/>
      </c>
      <c r="Z151" s="133">
        <f t="shared" si="45"/>
      </c>
    </row>
    <row r="152" spans="2:26" s="34" customFormat="1" ht="29.25" customHeight="1">
      <c r="B152" s="544"/>
      <c r="C152" s="231" t="s">
        <v>37</v>
      </c>
      <c r="D152" s="50"/>
      <c r="E152" s="51"/>
      <c r="F152" s="282"/>
      <c r="G152" s="129">
        <f t="shared" si="46"/>
      </c>
      <c r="H152" s="130" t="s">
        <v>22</v>
      </c>
      <c r="I152" s="291"/>
      <c r="J152" s="129">
        <f t="shared" si="47"/>
      </c>
      <c r="K152" s="232">
        <f t="shared" si="40"/>
      </c>
      <c r="L152" s="282"/>
      <c r="M152" s="132">
        <f t="shared" si="48"/>
      </c>
      <c r="N152" s="133">
        <f t="shared" si="41"/>
      </c>
      <c r="O152" s="282"/>
      <c r="P152" s="132">
        <f t="shared" si="49"/>
      </c>
      <c r="Q152" s="133">
        <f t="shared" si="42"/>
      </c>
      <c r="R152" s="282"/>
      <c r="S152" s="132">
        <f t="shared" si="50"/>
      </c>
      <c r="T152" s="133">
        <f t="shared" si="43"/>
      </c>
      <c r="U152" s="282"/>
      <c r="V152" s="132">
        <f t="shared" si="51"/>
      </c>
      <c r="W152" s="133">
        <f t="shared" si="44"/>
      </c>
      <c r="X152" s="282"/>
      <c r="Y152" s="132">
        <f t="shared" si="52"/>
      </c>
      <c r="Z152" s="133">
        <f t="shared" si="45"/>
      </c>
    </row>
    <row r="153" spans="1:26" s="85" customFormat="1" ht="29.25" customHeight="1">
      <c r="A153" s="34"/>
      <c r="B153" s="544"/>
      <c r="C153" s="231" t="s">
        <v>38</v>
      </c>
      <c r="D153" s="50"/>
      <c r="E153" s="51"/>
      <c r="F153" s="282"/>
      <c r="G153" s="129">
        <f t="shared" si="46"/>
      </c>
      <c r="H153" s="130" t="s">
        <v>22</v>
      </c>
      <c r="I153" s="291"/>
      <c r="J153" s="129">
        <f t="shared" si="47"/>
      </c>
      <c r="K153" s="232">
        <f t="shared" si="40"/>
      </c>
      <c r="L153" s="282"/>
      <c r="M153" s="132">
        <f t="shared" si="48"/>
      </c>
      <c r="N153" s="133">
        <f t="shared" si="41"/>
      </c>
      <c r="O153" s="282"/>
      <c r="P153" s="132">
        <f t="shared" si="49"/>
      </c>
      <c r="Q153" s="133">
        <f t="shared" si="42"/>
      </c>
      <c r="R153" s="282"/>
      <c r="S153" s="132">
        <f t="shared" si="50"/>
      </c>
      <c r="T153" s="133">
        <f t="shared" si="43"/>
      </c>
      <c r="U153" s="282"/>
      <c r="V153" s="132">
        <f t="shared" si="51"/>
      </c>
      <c r="W153" s="133">
        <f t="shared" si="44"/>
      </c>
      <c r="X153" s="282"/>
      <c r="Y153" s="132">
        <f t="shared" si="52"/>
      </c>
      <c r="Z153" s="133">
        <f t="shared" si="45"/>
      </c>
    </row>
    <row r="154" spans="2:26" s="34" customFormat="1" ht="29.25" customHeight="1">
      <c r="B154" s="544"/>
      <c r="C154" s="231" t="s">
        <v>143</v>
      </c>
      <c r="D154" s="50"/>
      <c r="E154" s="51"/>
      <c r="F154" s="282"/>
      <c r="G154" s="129">
        <f t="shared" si="46"/>
      </c>
      <c r="H154" s="130" t="s">
        <v>22</v>
      </c>
      <c r="I154" s="291"/>
      <c r="J154" s="129">
        <f t="shared" si="47"/>
      </c>
      <c r="K154" s="232">
        <f t="shared" si="40"/>
      </c>
      <c r="L154" s="282"/>
      <c r="M154" s="132">
        <f t="shared" si="48"/>
      </c>
      <c r="N154" s="133">
        <f t="shared" si="41"/>
      </c>
      <c r="O154" s="282"/>
      <c r="P154" s="132">
        <f t="shared" si="49"/>
      </c>
      <c r="Q154" s="133">
        <f t="shared" si="42"/>
      </c>
      <c r="R154" s="282"/>
      <c r="S154" s="132">
        <f t="shared" si="50"/>
      </c>
      <c r="T154" s="133">
        <f t="shared" si="43"/>
      </c>
      <c r="U154" s="282"/>
      <c r="V154" s="132">
        <f t="shared" si="51"/>
      </c>
      <c r="W154" s="133">
        <f t="shared" si="44"/>
      </c>
      <c r="X154" s="282"/>
      <c r="Y154" s="132">
        <f t="shared" si="52"/>
      </c>
      <c r="Z154" s="133">
        <f t="shared" si="45"/>
      </c>
    </row>
    <row r="155" spans="2:26" s="34" customFormat="1" ht="29.25" customHeight="1">
      <c r="B155" s="544"/>
      <c r="C155" s="231" t="s">
        <v>182</v>
      </c>
      <c r="D155" s="50"/>
      <c r="E155" s="51"/>
      <c r="F155" s="282"/>
      <c r="G155" s="129">
        <f t="shared" si="46"/>
      </c>
      <c r="H155" s="130" t="s">
        <v>22</v>
      </c>
      <c r="I155" s="291"/>
      <c r="J155" s="129">
        <f t="shared" si="47"/>
      </c>
      <c r="K155" s="232">
        <f t="shared" si="40"/>
      </c>
      <c r="L155" s="282"/>
      <c r="M155" s="132">
        <f t="shared" si="48"/>
      </c>
      <c r="N155" s="133">
        <f t="shared" si="41"/>
      </c>
      <c r="O155" s="291"/>
      <c r="P155" s="132">
        <f t="shared" si="49"/>
      </c>
      <c r="Q155" s="133">
        <f t="shared" si="42"/>
      </c>
      <c r="R155" s="291"/>
      <c r="S155" s="132">
        <f t="shared" si="50"/>
      </c>
      <c r="T155" s="133">
        <f t="shared" si="43"/>
      </c>
      <c r="U155" s="291"/>
      <c r="V155" s="132">
        <f t="shared" si="51"/>
      </c>
      <c r="W155" s="133">
        <f t="shared" si="44"/>
      </c>
      <c r="X155" s="291"/>
      <c r="Y155" s="132">
        <f t="shared" si="52"/>
      </c>
      <c r="Z155" s="133">
        <f t="shared" si="45"/>
      </c>
    </row>
    <row r="156" spans="2:26" s="34" customFormat="1" ht="29.25" customHeight="1">
      <c r="B156" s="544"/>
      <c r="C156" s="231" t="s">
        <v>144</v>
      </c>
      <c r="D156" s="50"/>
      <c r="E156" s="51"/>
      <c r="F156" s="282"/>
      <c r="G156" s="129">
        <f t="shared" si="46"/>
      </c>
      <c r="H156" s="130" t="s">
        <v>22</v>
      </c>
      <c r="I156" s="291"/>
      <c r="J156" s="129">
        <f t="shared" si="47"/>
      </c>
      <c r="K156" s="232">
        <f t="shared" si="40"/>
      </c>
      <c r="L156" s="282"/>
      <c r="M156" s="132">
        <f t="shared" si="48"/>
      </c>
      <c r="N156" s="133">
        <f t="shared" si="41"/>
      </c>
      <c r="O156" s="291"/>
      <c r="P156" s="132">
        <f t="shared" si="49"/>
      </c>
      <c r="Q156" s="133">
        <f t="shared" si="42"/>
      </c>
      <c r="R156" s="291"/>
      <c r="S156" s="132">
        <f t="shared" si="50"/>
      </c>
      <c r="T156" s="133">
        <f t="shared" si="43"/>
      </c>
      <c r="U156" s="291"/>
      <c r="V156" s="132">
        <f t="shared" si="51"/>
      </c>
      <c r="W156" s="133">
        <f t="shared" si="44"/>
      </c>
      <c r="X156" s="291"/>
      <c r="Y156" s="132">
        <f t="shared" si="52"/>
      </c>
      <c r="Z156" s="133">
        <f t="shared" si="45"/>
      </c>
    </row>
    <row r="157" spans="2:26" s="34" customFormat="1" ht="29.25" customHeight="1">
      <c r="B157" s="544"/>
      <c r="C157" s="231"/>
      <c r="D157" s="50" t="s">
        <v>70</v>
      </c>
      <c r="E157" s="51"/>
      <c r="F157" s="282"/>
      <c r="G157" s="129">
        <f t="shared" si="46"/>
      </c>
      <c r="H157" s="130" t="s">
        <v>22</v>
      </c>
      <c r="I157" s="291"/>
      <c r="J157" s="129">
        <f t="shared" si="47"/>
      </c>
      <c r="K157" s="232">
        <f t="shared" si="40"/>
      </c>
      <c r="L157" s="282"/>
      <c r="M157" s="132">
        <f t="shared" si="48"/>
      </c>
      <c r="N157" s="133">
        <f t="shared" si="41"/>
      </c>
      <c r="O157" s="291"/>
      <c r="P157" s="132">
        <f t="shared" si="49"/>
      </c>
      <c r="Q157" s="133">
        <f t="shared" si="42"/>
      </c>
      <c r="R157" s="291"/>
      <c r="S157" s="132">
        <f t="shared" si="50"/>
      </c>
      <c r="T157" s="133">
        <f t="shared" si="43"/>
      </c>
      <c r="U157" s="291"/>
      <c r="V157" s="132">
        <f t="shared" si="51"/>
      </c>
      <c r="W157" s="133">
        <f t="shared" si="44"/>
      </c>
      <c r="X157" s="291"/>
      <c r="Y157" s="132">
        <f t="shared" si="52"/>
      </c>
      <c r="Z157" s="133">
        <f t="shared" si="45"/>
      </c>
    </row>
    <row r="158" spans="1:53" s="54" customFormat="1" ht="29.25" customHeight="1" thickBot="1">
      <c r="A158" s="34"/>
      <c r="B158" s="544"/>
      <c r="C158" s="41" t="s">
        <v>39</v>
      </c>
      <c r="D158" s="42"/>
      <c r="E158" s="43"/>
      <c r="F158" s="295"/>
      <c r="G158" s="110">
        <f t="shared" si="46"/>
      </c>
      <c r="H158" s="111" t="s">
        <v>22</v>
      </c>
      <c r="I158" s="297"/>
      <c r="J158" s="110">
        <f t="shared" si="47"/>
      </c>
      <c r="K158" s="234">
        <f t="shared" si="40"/>
      </c>
      <c r="L158" s="295"/>
      <c r="M158" s="166">
        <f t="shared" si="48"/>
      </c>
      <c r="N158" s="168">
        <f t="shared" si="41"/>
      </c>
      <c r="O158" s="297"/>
      <c r="P158" s="113">
        <f t="shared" si="49"/>
      </c>
      <c r="Q158" s="114">
        <f t="shared" si="42"/>
      </c>
      <c r="R158" s="297"/>
      <c r="S158" s="113">
        <f t="shared" si="50"/>
      </c>
      <c r="T158" s="114">
        <f t="shared" si="43"/>
      </c>
      <c r="U158" s="297"/>
      <c r="V158" s="113">
        <f t="shared" si="51"/>
      </c>
      <c r="W158" s="114">
        <f t="shared" si="44"/>
      </c>
      <c r="X158" s="297"/>
      <c r="Y158" s="113">
        <f t="shared" si="52"/>
      </c>
      <c r="Z158" s="114">
        <f t="shared" si="45"/>
      </c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</row>
    <row r="159" spans="1:53" s="54" customFormat="1" ht="29.25" customHeight="1" thickBot="1">
      <c r="A159" s="34"/>
      <c r="B159" s="545"/>
      <c r="C159" s="697" t="s">
        <v>40</v>
      </c>
      <c r="D159" s="697"/>
      <c r="E159" s="698"/>
      <c r="F159" s="237">
        <f>IF(SUM(F144:F158)=0,"",SUM(F144:F158)-F157)</f>
      </c>
      <c r="G159" s="86">
        <f t="shared" si="46"/>
      </c>
      <c r="H159" s="87" t="s">
        <v>22</v>
      </c>
      <c r="I159" s="237">
        <f>IF(SUM(I144:I158)=0,"",SUM(I144:I158)-I157)</f>
      </c>
      <c r="J159" s="86">
        <f t="shared" si="47"/>
      </c>
      <c r="K159" s="235">
        <f t="shared" si="40"/>
      </c>
      <c r="L159" s="237">
        <f>IF(SUM(L144:L158)=0,"",SUM(L144:L158)-L157)</f>
      </c>
      <c r="M159" s="88">
        <f t="shared" si="48"/>
      </c>
      <c r="N159" s="118">
        <f t="shared" si="41"/>
      </c>
      <c r="O159" s="237">
        <f>IF(SUM(O144:O158)=0,"",SUM(O144:O158)-O157)</f>
      </c>
      <c r="P159" s="88">
        <f t="shared" si="49"/>
      </c>
      <c r="Q159" s="118">
        <f t="shared" si="42"/>
      </c>
      <c r="R159" s="237">
        <f>IF(SUM(R144:R158)=0,"",SUM(R144:R158)-R157)</f>
      </c>
      <c r="S159" s="88">
        <f t="shared" si="50"/>
      </c>
      <c r="T159" s="118">
        <f t="shared" si="43"/>
      </c>
      <c r="U159" s="237">
        <f>IF(SUM(U144:U158)=0,"",SUM(U144:U158)-U157)</f>
      </c>
      <c r="V159" s="88">
        <f t="shared" si="51"/>
      </c>
      <c r="W159" s="118">
        <f t="shared" si="44"/>
      </c>
      <c r="X159" s="237">
        <f>IF(SUM(X144:X158)=0,"",SUM(X144:X158)-X157)</f>
      </c>
      <c r="Y159" s="88">
        <f t="shared" si="52"/>
      </c>
      <c r="Z159" s="118">
        <f t="shared" si="45"/>
      </c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</row>
    <row r="160" spans="2:28" s="34" customFormat="1" ht="29.25" customHeight="1">
      <c r="B160" s="543" t="s">
        <v>41</v>
      </c>
      <c r="C160" s="35" t="s">
        <v>42</v>
      </c>
      <c r="D160" s="36"/>
      <c r="E160" s="37"/>
      <c r="F160" s="288"/>
      <c r="G160" s="110">
        <f t="shared" si="46"/>
      </c>
      <c r="H160" s="111" t="s">
        <v>22</v>
      </c>
      <c r="I160" s="288"/>
      <c r="J160" s="110">
        <f t="shared" si="47"/>
      </c>
      <c r="K160" s="111">
        <f t="shared" si="40"/>
      </c>
      <c r="L160" s="288"/>
      <c r="M160" s="113">
        <f t="shared" si="48"/>
      </c>
      <c r="N160" s="236">
        <f t="shared" si="41"/>
      </c>
      <c r="O160" s="288"/>
      <c r="P160" s="113">
        <f t="shared" si="49"/>
      </c>
      <c r="Q160" s="236">
        <f t="shared" si="42"/>
      </c>
      <c r="R160" s="288"/>
      <c r="S160" s="113">
        <f t="shared" si="50"/>
      </c>
      <c r="T160" s="236">
        <f t="shared" si="43"/>
      </c>
      <c r="U160" s="288"/>
      <c r="V160" s="113">
        <f t="shared" si="51"/>
      </c>
      <c r="W160" s="236">
        <f t="shared" si="44"/>
      </c>
      <c r="X160" s="288"/>
      <c r="Y160" s="113">
        <f t="shared" si="52"/>
      </c>
      <c r="Z160" s="236">
        <f t="shared" si="45"/>
      </c>
      <c r="AB160" s="54"/>
    </row>
    <row r="161" spans="1:28" s="34" customFormat="1" ht="29.25" customHeight="1">
      <c r="A161" s="54"/>
      <c r="B161" s="544"/>
      <c r="C161" s="233" t="s">
        <v>43</v>
      </c>
      <c r="D161" s="134"/>
      <c r="E161" s="145"/>
      <c r="F161" s="282"/>
      <c r="G161" s="129">
        <f t="shared" si="46"/>
      </c>
      <c r="H161" s="130" t="s">
        <v>22</v>
      </c>
      <c r="I161" s="282"/>
      <c r="J161" s="129">
        <f t="shared" si="47"/>
      </c>
      <c r="K161" s="130">
        <f t="shared" si="40"/>
      </c>
      <c r="L161" s="282"/>
      <c r="M161" s="132">
        <f t="shared" si="48"/>
      </c>
      <c r="N161" s="221">
        <f t="shared" si="41"/>
      </c>
      <c r="O161" s="282"/>
      <c r="P161" s="132">
        <f t="shared" si="49"/>
      </c>
      <c r="Q161" s="221">
        <f t="shared" si="42"/>
      </c>
      <c r="R161" s="282"/>
      <c r="S161" s="132">
        <f t="shared" si="50"/>
      </c>
      <c r="T161" s="221">
        <f t="shared" si="43"/>
      </c>
      <c r="U161" s="282"/>
      <c r="V161" s="132">
        <f t="shared" si="51"/>
      </c>
      <c r="W161" s="221">
        <f t="shared" si="44"/>
      </c>
      <c r="X161" s="282"/>
      <c r="Y161" s="132">
        <f t="shared" si="52"/>
      </c>
      <c r="Z161" s="221">
        <f t="shared" si="45"/>
      </c>
      <c r="AB161" s="54"/>
    </row>
    <row r="162" spans="2:26" s="34" customFormat="1" ht="29.25" customHeight="1">
      <c r="B162" s="544"/>
      <c r="C162" s="231" t="s">
        <v>44</v>
      </c>
      <c r="D162" s="50"/>
      <c r="E162" s="51"/>
      <c r="F162" s="282"/>
      <c r="G162" s="129">
        <f t="shared" si="46"/>
      </c>
      <c r="H162" s="130" t="s">
        <v>22</v>
      </c>
      <c r="I162" s="282"/>
      <c r="J162" s="129">
        <f t="shared" si="47"/>
      </c>
      <c r="K162" s="130">
        <f t="shared" si="40"/>
      </c>
      <c r="L162" s="282"/>
      <c r="M162" s="132">
        <f t="shared" si="48"/>
      </c>
      <c r="N162" s="221">
        <f t="shared" si="41"/>
      </c>
      <c r="O162" s="282"/>
      <c r="P162" s="132">
        <f t="shared" si="49"/>
      </c>
      <c r="Q162" s="221">
        <f t="shared" si="42"/>
      </c>
      <c r="R162" s="282"/>
      <c r="S162" s="132">
        <f t="shared" si="50"/>
      </c>
      <c r="T162" s="221">
        <f t="shared" si="43"/>
      </c>
      <c r="U162" s="282"/>
      <c r="V162" s="132">
        <f t="shared" si="51"/>
      </c>
      <c r="W162" s="221">
        <f t="shared" si="44"/>
      </c>
      <c r="X162" s="282"/>
      <c r="Y162" s="132">
        <f t="shared" si="52"/>
      </c>
      <c r="Z162" s="221">
        <f t="shared" si="45"/>
      </c>
    </row>
    <row r="163" spans="2:26" s="34" customFormat="1" ht="29.25" customHeight="1">
      <c r="B163" s="544"/>
      <c r="C163" s="231"/>
      <c r="D163" s="50" t="s">
        <v>148</v>
      </c>
      <c r="E163" s="51"/>
      <c r="F163" s="282"/>
      <c r="G163" s="129">
        <f t="shared" si="46"/>
      </c>
      <c r="H163" s="130" t="s">
        <v>22</v>
      </c>
      <c r="I163" s="282"/>
      <c r="J163" s="129">
        <f t="shared" si="47"/>
      </c>
      <c r="K163" s="130">
        <f t="shared" si="40"/>
      </c>
      <c r="L163" s="282"/>
      <c r="M163" s="132">
        <f t="shared" si="48"/>
      </c>
      <c r="N163" s="221">
        <f t="shared" si="41"/>
      </c>
      <c r="O163" s="282"/>
      <c r="P163" s="132">
        <f t="shared" si="49"/>
      </c>
      <c r="Q163" s="221">
        <f t="shared" si="42"/>
      </c>
      <c r="R163" s="282"/>
      <c r="S163" s="132">
        <f t="shared" si="50"/>
      </c>
      <c r="T163" s="221">
        <f t="shared" si="43"/>
      </c>
      <c r="U163" s="282"/>
      <c r="V163" s="132">
        <f t="shared" si="51"/>
      </c>
      <c r="W163" s="221">
        <f t="shared" si="44"/>
      </c>
      <c r="X163" s="282"/>
      <c r="Y163" s="132">
        <f t="shared" si="52"/>
      </c>
      <c r="Z163" s="221">
        <f t="shared" si="45"/>
      </c>
    </row>
    <row r="164" spans="2:26" s="34" customFormat="1" ht="29.25" customHeight="1">
      <c r="B164" s="544"/>
      <c r="C164" s="231" t="s">
        <v>317</v>
      </c>
      <c r="D164" s="50"/>
      <c r="E164" s="51"/>
      <c r="F164" s="282"/>
      <c r="G164" s="129">
        <f t="shared" si="46"/>
      </c>
      <c r="H164" s="130" t="s">
        <v>22</v>
      </c>
      <c r="I164" s="282"/>
      <c r="J164" s="129">
        <f t="shared" si="47"/>
      </c>
      <c r="K164" s="130">
        <f t="shared" si="40"/>
      </c>
      <c r="L164" s="282"/>
      <c r="M164" s="132">
        <f t="shared" si="48"/>
      </c>
      <c r="N164" s="221">
        <f t="shared" si="41"/>
      </c>
      <c r="O164" s="282"/>
      <c r="P164" s="132">
        <f t="shared" si="49"/>
      </c>
      <c r="Q164" s="221">
        <f t="shared" si="42"/>
      </c>
      <c r="R164" s="282"/>
      <c r="S164" s="132">
        <f t="shared" si="50"/>
      </c>
      <c r="T164" s="221">
        <f t="shared" si="43"/>
      </c>
      <c r="U164" s="282"/>
      <c r="V164" s="132">
        <f t="shared" si="51"/>
      </c>
      <c r="W164" s="221">
        <f t="shared" si="44"/>
      </c>
      <c r="X164" s="282"/>
      <c r="Y164" s="132">
        <f t="shared" si="52"/>
      </c>
      <c r="Z164" s="221">
        <f t="shared" si="45"/>
      </c>
    </row>
    <row r="165" spans="2:26" s="34" customFormat="1" ht="29.25" customHeight="1">
      <c r="B165" s="544"/>
      <c r="C165" s="231" t="s">
        <v>318</v>
      </c>
      <c r="D165" s="50"/>
      <c r="E165" s="51"/>
      <c r="F165" s="282"/>
      <c r="G165" s="129">
        <f t="shared" si="46"/>
      </c>
      <c r="H165" s="130" t="s">
        <v>22</v>
      </c>
      <c r="I165" s="282"/>
      <c r="J165" s="129">
        <f t="shared" si="47"/>
      </c>
      <c r="K165" s="130">
        <f>IF(OR(F165="",I165="",F165=0),"",I165/F165)</f>
      </c>
      <c r="L165" s="282"/>
      <c r="M165" s="132">
        <f t="shared" si="48"/>
      </c>
      <c r="N165" s="221">
        <f>IF(OR(I165="",L165="",I165=0),"",L165/I165)</f>
      </c>
      <c r="O165" s="282"/>
      <c r="P165" s="132">
        <f t="shared" si="49"/>
      </c>
      <c r="Q165" s="221">
        <f>IF(OR(L165="",O165="",L165=0),"",O165/L165)</f>
      </c>
      <c r="R165" s="282"/>
      <c r="S165" s="132">
        <f t="shared" si="50"/>
      </c>
      <c r="T165" s="221">
        <f>IF(OR(O165="",R165="",O165=0),"",R165/O165)</f>
      </c>
      <c r="U165" s="282"/>
      <c r="V165" s="132">
        <f t="shared" si="51"/>
      </c>
      <c r="W165" s="221">
        <f>IF(OR(R165="",U165="",R165=0),"",U165/R165)</f>
      </c>
      <c r="X165" s="282"/>
      <c r="Y165" s="132">
        <f t="shared" si="52"/>
      </c>
      <c r="Z165" s="221">
        <f>IF(OR(U165="",X165="",U165=0),"",X165/U165)</f>
      </c>
    </row>
    <row r="166" spans="2:26" s="34" customFormat="1" ht="29.25" customHeight="1">
      <c r="B166" s="544"/>
      <c r="C166" s="231" t="s">
        <v>145</v>
      </c>
      <c r="D166" s="50"/>
      <c r="E166" s="51"/>
      <c r="F166" s="282"/>
      <c r="G166" s="129">
        <f t="shared" si="46"/>
      </c>
      <c r="H166" s="130" t="s">
        <v>22</v>
      </c>
      <c r="I166" s="282"/>
      <c r="J166" s="129">
        <f t="shared" si="47"/>
      </c>
      <c r="K166" s="130">
        <f t="shared" si="40"/>
      </c>
      <c r="L166" s="282"/>
      <c r="M166" s="132">
        <f t="shared" si="48"/>
      </c>
      <c r="N166" s="221">
        <f t="shared" si="41"/>
      </c>
      <c r="O166" s="282"/>
      <c r="P166" s="132">
        <f t="shared" si="49"/>
      </c>
      <c r="Q166" s="221">
        <f t="shared" si="42"/>
      </c>
      <c r="R166" s="282"/>
      <c r="S166" s="132">
        <f t="shared" si="50"/>
      </c>
      <c r="T166" s="221">
        <f t="shared" si="43"/>
      </c>
      <c r="U166" s="282"/>
      <c r="V166" s="132">
        <f t="shared" si="51"/>
      </c>
      <c r="W166" s="221">
        <f t="shared" si="44"/>
      </c>
      <c r="X166" s="282"/>
      <c r="Y166" s="132">
        <f t="shared" si="52"/>
      </c>
      <c r="Z166" s="221">
        <f t="shared" si="45"/>
      </c>
    </row>
    <row r="167" spans="2:26" s="34" customFormat="1" ht="29.25" customHeight="1">
      <c r="B167" s="544"/>
      <c r="C167" s="231" t="s">
        <v>208</v>
      </c>
      <c r="D167" s="50"/>
      <c r="E167" s="51"/>
      <c r="F167" s="282"/>
      <c r="G167" s="129">
        <f t="shared" si="46"/>
      </c>
      <c r="H167" s="130" t="s">
        <v>22</v>
      </c>
      <c r="I167" s="282"/>
      <c r="J167" s="129">
        <f t="shared" si="47"/>
      </c>
      <c r="K167" s="130">
        <f t="shared" si="40"/>
      </c>
      <c r="L167" s="282"/>
      <c r="M167" s="132">
        <f t="shared" si="48"/>
      </c>
      <c r="N167" s="221">
        <f t="shared" si="41"/>
      </c>
      <c r="O167" s="282"/>
      <c r="P167" s="132">
        <f t="shared" si="49"/>
      </c>
      <c r="Q167" s="221">
        <f t="shared" si="42"/>
      </c>
      <c r="R167" s="282"/>
      <c r="S167" s="132">
        <f t="shared" si="50"/>
      </c>
      <c r="T167" s="221">
        <f t="shared" si="43"/>
      </c>
      <c r="U167" s="282"/>
      <c r="V167" s="132">
        <f t="shared" si="51"/>
      </c>
      <c r="W167" s="221">
        <f t="shared" si="44"/>
      </c>
      <c r="X167" s="282"/>
      <c r="Y167" s="132">
        <f t="shared" si="52"/>
      </c>
      <c r="Z167" s="221">
        <f t="shared" si="45"/>
      </c>
    </row>
    <row r="168" spans="2:26" s="34" customFormat="1" ht="29.25" customHeight="1">
      <c r="B168" s="544"/>
      <c r="C168" s="231" t="s">
        <v>45</v>
      </c>
      <c r="D168" s="50"/>
      <c r="E168" s="51"/>
      <c r="F168" s="282"/>
      <c r="G168" s="129">
        <f t="shared" si="46"/>
      </c>
      <c r="H168" s="130" t="s">
        <v>22</v>
      </c>
      <c r="I168" s="282"/>
      <c r="J168" s="129">
        <f t="shared" si="47"/>
      </c>
      <c r="K168" s="130">
        <f t="shared" si="40"/>
      </c>
      <c r="L168" s="282"/>
      <c r="M168" s="132">
        <f t="shared" si="48"/>
      </c>
      <c r="N168" s="221">
        <f t="shared" si="41"/>
      </c>
      <c r="O168" s="282"/>
      <c r="P168" s="132">
        <f t="shared" si="49"/>
      </c>
      <c r="Q168" s="221">
        <f t="shared" si="42"/>
      </c>
      <c r="R168" s="282"/>
      <c r="S168" s="132">
        <f t="shared" si="50"/>
      </c>
      <c r="T168" s="221">
        <f t="shared" si="43"/>
      </c>
      <c r="U168" s="282"/>
      <c r="V168" s="132">
        <f t="shared" si="51"/>
      </c>
      <c r="W168" s="221">
        <f t="shared" si="44"/>
      </c>
      <c r="X168" s="282"/>
      <c r="Y168" s="132">
        <f t="shared" si="52"/>
      </c>
      <c r="Z168" s="221">
        <f t="shared" si="45"/>
      </c>
    </row>
    <row r="169" spans="2:26" s="34" customFormat="1" ht="29.25" customHeight="1">
      <c r="B169" s="544"/>
      <c r="C169" s="231" t="s">
        <v>46</v>
      </c>
      <c r="D169" s="50"/>
      <c r="E169" s="51"/>
      <c r="F169" s="282"/>
      <c r="G169" s="129">
        <f t="shared" si="46"/>
      </c>
      <c r="H169" s="130" t="s">
        <v>22</v>
      </c>
      <c r="I169" s="282"/>
      <c r="J169" s="129">
        <f t="shared" si="47"/>
      </c>
      <c r="K169" s="130">
        <f t="shared" si="40"/>
      </c>
      <c r="L169" s="282"/>
      <c r="M169" s="132">
        <f t="shared" si="48"/>
      </c>
      <c r="N169" s="221">
        <f t="shared" si="41"/>
      </c>
      <c r="O169" s="282"/>
      <c r="P169" s="132">
        <f t="shared" si="49"/>
      </c>
      <c r="Q169" s="221">
        <f t="shared" si="42"/>
      </c>
      <c r="R169" s="282"/>
      <c r="S169" s="132">
        <f t="shared" si="50"/>
      </c>
      <c r="T169" s="221">
        <f t="shared" si="43"/>
      </c>
      <c r="U169" s="282"/>
      <c r="V169" s="132">
        <f t="shared" si="51"/>
      </c>
      <c r="W169" s="221">
        <f t="shared" si="44"/>
      </c>
      <c r="X169" s="282"/>
      <c r="Y169" s="132">
        <f t="shared" si="52"/>
      </c>
      <c r="Z169" s="221">
        <f t="shared" si="45"/>
      </c>
    </row>
    <row r="170" spans="2:26" s="34" customFormat="1" ht="29.25" customHeight="1">
      <c r="B170" s="544"/>
      <c r="C170" s="231" t="s">
        <v>147</v>
      </c>
      <c r="D170" s="50"/>
      <c r="E170" s="51"/>
      <c r="F170" s="282"/>
      <c r="G170" s="129">
        <f t="shared" si="46"/>
      </c>
      <c r="H170" s="130" t="s">
        <v>22</v>
      </c>
      <c r="I170" s="282"/>
      <c r="J170" s="129">
        <f t="shared" si="47"/>
      </c>
      <c r="K170" s="130">
        <f t="shared" si="40"/>
      </c>
      <c r="L170" s="282"/>
      <c r="M170" s="132">
        <f t="shared" si="48"/>
      </c>
      <c r="N170" s="221">
        <f t="shared" si="41"/>
      </c>
      <c r="O170" s="282"/>
      <c r="P170" s="132">
        <f t="shared" si="49"/>
      </c>
      <c r="Q170" s="221">
        <f t="shared" si="42"/>
      </c>
      <c r="R170" s="282"/>
      <c r="S170" s="132">
        <f t="shared" si="50"/>
      </c>
      <c r="T170" s="221">
        <f t="shared" si="43"/>
      </c>
      <c r="U170" s="282"/>
      <c r="V170" s="132">
        <f t="shared" si="51"/>
      </c>
      <c r="W170" s="221">
        <f t="shared" si="44"/>
      </c>
      <c r="X170" s="282"/>
      <c r="Y170" s="132">
        <f t="shared" si="52"/>
      </c>
      <c r="Z170" s="221">
        <f t="shared" si="45"/>
      </c>
    </row>
    <row r="171" spans="2:26" s="34" customFormat="1" ht="29.25" customHeight="1">
      <c r="B171" s="544"/>
      <c r="C171" s="231" t="s">
        <v>146</v>
      </c>
      <c r="D171" s="50"/>
      <c r="E171" s="51"/>
      <c r="F171" s="282"/>
      <c r="G171" s="129">
        <f t="shared" si="46"/>
      </c>
      <c r="H171" s="130" t="s">
        <v>22</v>
      </c>
      <c r="I171" s="282"/>
      <c r="J171" s="129">
        <f t="shared" si="47"/>
      </c>
      <c r="K171" s="130">
        <f t="shared" si="40"/>
      </c>
      <c r="L171" s="282"/>
      <c r="M171" s="132">
        <f t="shared" si="48"/>
      </c>
      <c r="N171" s="221">
        <f t="shared" si="41"/>
      </c>
      <c r="O171" s="282"/>
      <c r="P171" s="132">
        <f t="shared" si="49"/>
      </c>
      <c r="Q171" s="221">
        <f t="shared" si="42"/>
      </c>
      <c r="R171" s="282"/>
      <c r="S171" s="132">
        <f t="shared" si="50"/>
      </c>
      <c r="T171" s="221">
        <f t="shared" si="43"/>
      </c>
      <c r="U171" s="282"/>
      <c r="V171" s="132">
        <f t="shared" si="51"/>
      </c>
      <c r="W171" s="221">
        <f t="shared" si="44"/>
      </c>
      <c r="X171" s="282"/>
      <c r="Y171" s="132">
        <f t="shared" si="52"/>
      </c>
      <c r="Z171" s="221">
        <f t="shared" si="45"/>
      </c>
    </row>
    <row r="172" spans="2:26" s="34" customFormat="1" ht="29.25" customHeight="1">
      <c r="B172" s="544"/>
      <c r="C172" s="231" t="s">
        <v>47</v>
      </c>
      <c r="D172" s="50"/>
      <c r="E172" s="51"/>
      <c r="F172" s="282"/>
      <c r="G172" s="129">
        <f t="shared" si="46"/>
      </c>
      <c r="H172" s="130" t="s">
        <v>22</v>
      </c>
      <c r="I172" s="282"/>
      <c r="J172" s="129">
        <f t="shared" si="47"/>
      </c>
      <c r="K172" s="130">
        <f t="shared" si="40"/>
      </c>
      <c r="L172" s="282"/>
      <c r="M172" s="132">
        <f t="shared" si="48"/>
      </c>
      <c r="N172" s="221">
        <f t="shared" si="41"/>
      </c>
      <c r="O172" s="282"/>
      <c r="P172" s="132">
        <f t="shared" si="49"/>
      </c>
      <c r="Q172" s="221">
        <f t="shared" si="42"/>
      </c>
      <c r="R172" s="282"/>
      <c r="S172" s="132">
        <f t="shared" si="50"/>
      </c>
      <c r="T172" s="221">
        <f t="shared" si="43"/>
      </c>
      <c r="U172" s="282"/>
      <c r="V172" s="132">
        <f t="shared" si="51"/>
      </c>
      <c r="W172" s="221">
        <f t="shared" si="44"/>
      </c>
      <c r="X172" s="282"/>
      <c r="Y172" s="132">
        <f t="shared" si="52"/>
      </c>
      <c r="Z172" s="221">
        <f t="shared" si="45"/>
      </c>
    </row>
    <row r="173" spans="2:53" s="34" customFormat="1" ht="29.25" customHeight="1" thickBot="1">
      <c r="B173" s="544"/>
      <c r="C173" s="41"/>
      <c r="D173" s="42" t="s">
        <v>149</v>
      </c>
      <c r="E173" s="43"/>
      <c r="F173" s="288"/>
      <c r="G173" s="110">
        <f t="shared" si="46"/>
      </c>
      <c r="H173" s="130" t="s">
        <v>22</v>
      </c>
      <c r="I173" s="288"/>
      <c r="J173" s="110">
        <f t="shared" si="47"/>
      </c>
      <c r="K173" s="130">
        <f t="shared" si="40"/>
      </c>
      <c r="L173" s="288"/>
      <c r="M173" s="113">
        <f t="shared" si="48"/>
      </c>
      <c r="N173" s="221">
        <f t="shared" si="41"/>
      </c>
      <c r="O173" s="288"/>
      <c r="P173" s="113">
        <f t="shared" si="49"/>
      </c>
      <c r="Q173" s="221">
        <f t="shared" si="42"/>
      </c>
      <c r="R173" s="288"/>
      <c r="S173" s="113">
        <f t="shared" si="50"/>
      </c>
      <c r="T173" s="221">
        <f t="shared" si="43"/>
      </c>
      <c r="U173" s="288"/>
      <c r="V173" s="113">
        <f t="shared" si="51"/>
      </c>
      <c r="W173" s="221">
        <f t="shared" si="44"/>
      </c>
      <c r="X173" s="288"/>
      <c r="Y173" s="113">
        <f t="shared" si="52"/>
      </c>
      <c r="Z173" s="221">
        <f t="shared" si="45"/>
      </c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</row>
    <row r="174" spans="1:53" s="54" customFormat="1" ht="29.25" customHeight="1" thickBot="1">
      <c r="A174" s="34"/>
      <c r="B174" s="545"/>
      <c r="C174" s="697" t="s">
        <v>48</v>
      </c>
      <c r="D174" s="697"/>
      <c r="E174" s="698"/>
      <c r="F174" s="237">
        <f>IF(SUM(F160:F173)=0,"",SUM(F160:F173)-F163-F173)</f>
      </c>
      <c r="G174" s="86">
        <f t="shared" si="46"/>
      </c>
      <c r="H174" s="87" t="s">
        <v>22</v>
      </c>
      <c r="I174" s="237">
        <f>IF(SUM(I160:I173)=0,"",SUM(I160:I173)-I163-I173)</f>
      </c>
      <c r="J174" s="86">
        <f t="shared" si="47"/>
      </c>
      <c r="K174" s="87">
        <f t="shared" si="40"/>
      </c>
      <c r="L174" s="237">
        <f>IF(SUM(L160:L173)=0,"",SUM(L160:L173)-L163-L173)</f>
      </c>
      <c r="M174" s="88">
        <f t="shared" si="48"/>
      </c>
      <c r="N174" s="89">
        <f t="shared" si="41"/>
      </c>
      <c r="O174" s="237">
        <f>IF(SUM(O160:O173)=0,"",SUM(O160:O173)-O163-O173)</f>
      </c>
      <c r="P174" s="88">
        <f t="shared" si="49"/>
      </c>
      <c r="Q174" s="89">
        <f t="shared" si="42"/>
      </c>
      <c r="R174" s="237">
        <f>IF(SUM(R160:R173)=0,"",SUM(R160:R173)-R163-R173)</f>
      </c>
      <c r="S174" s="88">
        <f t="shared" si="50"/>
      </c>
      <c r="T174" s="89">
        <f t="shared" si="43"/>
      </c>
      <c r="U174" s="237">
        <f>IF(SUM(U160:U173)=0,"",SUM(U160:U173)-U163-U173)</f>
      </c>
      <c r="V174" s="88">
        <f t="shared" si="51"/>
      </c>
      <c r="W174" s="89">
        <f t="shared" si="44"/>
      </c>
      <c r="X174" s="237">
        <f>IF(SUM(X160:X173)=0,"",SUM(X160:X173)-X163-X173)</f>
      </c>
      <c r="Y174" s="88">
        <f t="shared" si="52"/>
      </c>
      <c r="Z174" s="89">
        <f t="shared" si="45"/>
      </c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</row>
    <row r="175" spans="2:26" s="34" customFormat="1" ht="29.25" customHeight="1">
      <c r="B175" s="543" t="s">
        <v>355</v>
      </c>
      <c r="C175" s="238" t="s">
        <v>150</v>
      </c>
      <c r="D175" s="239"/>
      <c r="E175" s="45"/>
      <c r="F175" s="287"/>
      <c r="G175" s="148">
        <f t="shared" si="46"/>
      </c>
      <c r="H175" s="149" t="s">
        <v>22</v>
      </c>
      <c r="I175" s="287"/>
      <c r="J175" s="148">
        <f t="shared" si="47"/>
      </c>
      <c r="K175" s="149">
        <f t="shared" si="40"/>
      </c>
      <c r="L175" s="287"/>
      <c r="M175" s="151">
        <f t="shared" si="48"/>
      </c>
      <c r="N175" s="200">
        <f t="shared" si="41"/>
      </c>
      <c r="O175" s="287"/>
      <c r="P175" s="151">
        <f t="shared" si="49"/>
      </c>
      <c r="Q175" s="200">
        <f t="shared" si="42"/>
      </c>
      <c r="R175" s="287"/>
      <c r="S175" s="151">
        <f t="shared" si="50"/>
      </c>
      <c r="T175" s="200">
        <f t="shared" si="43"/>
      </c>
      <c r="U175" s="287"/>
      <c r="V175" s="151">
        <f t="shared" si="51"/>
      </c>
      <c r="W175" s="200">
        <f t="shared" si="44"/>
      </c>
      <c r="X175" s="287"/>
      <c r="Y175" s="151">
        <f t="shared" si="52"/>
      </c>
      <c r="Z175" s="200">
        <f t="shared" si="45"/>
      </c>
    </row>
    <row r="176" spans="2:53" s="34" customFormat="1" ht="29.25" customHeight="1">
      <c r="B176" s="544"/>
      <c r="C176" s="231" t="s">
        <v>151</v>
      </c>
      <c r="D176" s="50"/>
      <c r="E176" s="51"/>
      <c r="F176" s="282"/>
      <c r="G176" s="129">
        <f t="shared" si="46"/>
      </c>
      <c r="H176" s="130" t="s">
        <v>22</v>
      </c>
      <c r="I176" s="282"/>
      <c r="J176" s="129">
        <f t="shared" si="47"/>
      </c>
      <c r="K176" s="130">
        <f t="shared" si="40"/>
      </c>
      <c r="L176" s="282"/>
      <c r="M176" s="132">
        <f t="shared" si="48"/>
      </c>
      <c r="N176" s="221">
        <f t="shared" si="41"/>
      </c>
      <c r="O176" s="282"/>
      <c r="P176" s="132">
        <f t="shared" si="49"/>
      </c>
      <c r="Q176" s="221">
        <f t="shared" si="42"/>
      </c>
      <c r="R176" s="282"/>
      <c r="S176" s="132">
        <f t="shared" si="50"/>
      </c>
      <c r="T176" s="221">
        <f t="shared" si="43"/>
      </c>
      <c r="U176" s="282"/>
      <c r="V176" s="132">
        <f t="shared" si="51"/>
      </c>
      <c r="W176" s="221">
        <f t="shared" si="44"/>
      </c>
      <c r="X176" s="282"/>
      <c r="Y176" s="132">
        <f t="shared" si="52"/>
      </c>
      <c r="Z176" s="221">
        <f t="shared" si="45"/>
      </c>
      <c r="AB176" s="54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</row>
    <row r="177" spans="1:53" s="34" customFormat="1" ht="29.25" customHeight="1" thickBot="1">
      <c r="A177" s="33"/>
      <c r="B177" s="544"/>
      <c r="C177" s="41"/>
      <c r="D177" s="42" t="s">
        <v>174</v>
      </c>
      <c r="E177" s="43"/>
      <c r="F177" s="240">
        <f>F69</f>
      </c>
      <c r="G177" s="210">
        <f t="shared" si="46"/>
      </c>
      <c r="H177" s="241" t="s">
        <v>22</v>
      </c>
      <c r="I177" s="240">
        <f>I69</f>
      </c>
      <c r="J177" s="210">
        <f t="shared" si="47"/>
      </c>
      <c r="K177" s="241">
        <f t="shared" si="40"/>
      </c>
      <c r="L177" s="240">
        <f>L69</f>
      </c>
      <c r="M177" s="166">
        <f t="shared" si="48"/>
      </c>
      <c r="N177" s="242">
        <f t="shared" si="41"/>
      </c>
      <c r="O177" s="240">
        <f>O69</f>
      </c>
      <c r="P177" s="166">
        <f t="shared" si="49"/>
      </c>
      <c r="Q177" s="242">
        <f t="shared" si="42"/>
      </c>
      <c r="R177" s="240">
        <f>R69</f>
      </c>
      <c r="S177" s="166">
        <f t="shared" si="50"/>
      </c>
      <c r="T177" s="242">
        <f t="shared" si="43"/>
      </c>
      <c r="U177" s="240">
        <f>U69</f>
      </c>
      <c r="V177" s="166">
        <f t="shared" si="51"/>
      </c>
      <c r="W177" s="242">
        <f t="shared" si="44"/>
      </c>
      <c r="X177" s="240">
        <f>X69</f>
      </c>
      <c r="Y177" s="166">
        <f t="shared" si="52"/>
      </c>
      <c r="Z177" s="242">
        <f t="shared" si="45"/>
      </c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</row>
    <row r="178" spans="2:53" s="34" customFormat="1" ht="29.25" customHeight="1" thickBot="1">
      <c r="B178" s="545"/>
      <c r="C178" s="697" t="s">
        <v>356</v>
      </c>
      <c r="D178" s="697"/>
      <c r="E178" s="698"/>
      <c r="F178" s="240">
        <f>IF(SUM(F175:F176)=0,"",SUM(F175:F176))</f>
      </c>
      <c r="G178" s="86">
        <f t="shared" si="46"/>
      </c>
      <c r="H178" s="211" t="s">
        <v>22</v>
      </c>
      <c r="I178" s="240">
        <f>IF(SUM(I175:I176)=0,"",SUM(I175:I176))</f>
      </c>
      <c r="J178" s="86">
        <f t="shared" si="47"/>
      </c>
      <c r="K178" s="211">
        <f t="shared" si="40"/>
      </c>
      <c r="L178" s="240">
        <f>IF(SUM(L175:L176)=0,"",SUM(L175:L176))</f>
      </c>
      <c r="M178" s="88">
        <f t="shared" si="48"/>
      </c>
      <c r="N178" s="167">
        <f t="shared" si="41"/>
      </c>
      <c r="O178" s="240">
        <f>IF(SUM(O175:O176)=0,"",SUM(O175:O176))</f>
      </c>
      <c r="P178" s="88">
        <f t="shared" si="49"/>
      </c>
      <c r="Q178" s="167">
        <f t="shared" si="42"/>
      </c>
      <c r="R178" s="240">
        <f>IF(SUM(R175:R176)=0,"",SUM(R175:R176))</f>
      </c>
      <c r="S178" s="88">
        <f t="shared" si="50"/>
      </c>
      <c r="T178" s="167">
        <f t="shared" si="43"/>
      </c>
      <c r="U178" s="240">
        <f>IF(SUM(U175:U176)=0,"",SUM(U175:U176))</f>
      </c>
      <c r="V178" s="88">
        <f t="shared" si="51"/>
      </c>
      <c r="W178" s="167">
        <f t="shared" si="44"/>
      </c>
      <c r="X178" s="240">
        <f>IF(SUM(X175:X176)=0,"",SUM(X175:X176))</f>
      </c>
      <c r="Y178" s="88">
        <f t="shared" si="52"/>
      </c>
      <c r="Z178" s="167">
        <f t="shared" si="45"/>
      </c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</row>
    <row r="179" spans="2:53" s="34" customFormat="1" ht="29.25" customHeight="1" thickBot="1">
      <c r="B179" s="768" t="s">
        <v>358</v>
      </c>
      <c r="C179" s="697"/>
      <c r="D179" s="697"/>
      <c r="E179" s="698"/>
      <c r="F179" s="240">
        <f>IF(AND(F174="",F178=""),"",F174+F178)</f>
      </c>
      <c r="G179" s="210">
        <f t="shared" si="46"/>
      </c>
      <c r="H179" s="211" t="s">
        <v>22</v>
      </c>
      <c r="I179" s="240">
        <f>IF(AND(I174="",I178=""),"",I174+I178)</f>
      </c>
      <c r="J179" s="210">
        <f t="shared" si="47"/>
      </c>
      <c r="K179" s="211">
        <f t="shared" si="40"/>
      </c>
      <c r="L179" s="240">
        <f>IF(AND(L174="",L178=""),"",L174+L178)</f>
      </c>
      <c r="M179" s="166">
        <f t="shared" si="48"/>
      </c>
      <c r="N179" s="167">
        <f t="shared" si="41"/>
      </c>
      <c r="O179" s="240">
        <f>IF(AND(O174="",O178=""),"",O174+O178)</f>
      </c>
      <c r="P179" s="166">
        <f t="shared" si="49"/>
      </c>
      <c r="Q179" s="167">
        <f t="shared" si="42"/>
      </c>
      <c r="R179" s="240">
        <f>IF(AND(R174="",R178=""),"",R174+R178)</f>
      </c>
      <c r="S179" s="166">
        <f t="shared" si="50"/>
      </c>
      <c r="T179" s="167">
        <f t="shared" si="43"/>
      </c>
      <c r="U179" s="240">
        <f>IF(AND(U174="",U178=""),"",U174+U178)</f>
      </c>
      <c r="V179" s="166">
        <f t="shared" si="51"/>
      </c>
      <c r="W179" s="167">
        <f t="shared" si="44"/>
      </c>
      <c r="X179" s="240">
        <f>IF(AND(X174="",X178=""),"",X174+X178)</f>
      </c>
      <c r="Y179" s="166">
        <f t="shared" si="52"/>
      </c>
      <c r="Z179" s="167">
        <f t="shared" si="45"/>
      </c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</row>
    <row r="180" spans="1:53" s="34" customFormat="1" ht="29.25" customHeight="1" thickBot="1">
      <c r="A180" s="26"/>
      <c r="B180" s="243"/>
      <c r="C180" s="243"/>
      <c r="D180" s="243"/>
      <c r="E180" s="243"/>
      <c r="F180" s="244">
        <f>IF(F159=F179,"",IF(ROUND(F159,-1)=ROUND(F179,-1),"","!!貸借不一致"))</f>
      </c>
      <c r="G180" s="244">
        <f aca="true" t="shared" si="53" ref="G180:Z180">IF(G159=G179,"",IF(ROUND(G159,-1)=ROUND(G179,-1),"","!!貸借不一致"))</f>
      </c>
      <c r="H180" s="244">
        <f t="shared" si="53"/>
      </c>
      <c r="I180" s="244">
        <f t="shared" si="53"/>
      </c>
      <c r="J180" s="244">
        <f t="shared" si="53"/>
      </c>
      <c r="K180" s="244">
        <f t="shared" si="53"/>
      </c>
      <c r="L180" s="244">
        <f t="shared" si="53"/>
      </c>
      <c r="M180" s="244">
        <f t="shared" si="53"/>
      </c>
      <c r="N180" s="244">
        <f t="shared" si="53"/>
      </c>
      <c r="O180" s="244">
        <f t="shared" si="53"/>
      </c>
      <c r="P180" s="244">
        <f t="shared" si="53"/>
      </c>
      <c r="Q180" s="244">
        <f t="shared" si="53"/>
      </c>
      <c r="R180" s="244">
        <f t="shared" si="53"/>
      </c>
      <c r="S180" s="244">
        <f t="shared" si="53"/>
      </c>
      <c r="T180" s="244">
        <f t="shared" si="53"/>
      </c>
      <c r="U180" s="244">
        <f t="shared" si="53"/>
      </c>
      <c r="V180" s="244">
        <f t="shared" si="53"/>
      </c>
      <c r="W180" s="244">
        <f t="shared" si="53"/>
      </c>
      <c r="X180" s="244">
        <f t="shared" si="53"/>
      </c>
      <c r="Y180" s="244">
        <f t="shared" si="53"/>
      </c>
      <c r="Z180" s="244">
        <f t="shared" si="53"/>
      </c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</row>
    <row r="181" spans="1:53" s="34" customFormat="1" ht="54" customHeight="1" thickBot="1">
      <c r="A181" s="26"/>
      <c r="B181" s="566" t="s">
        <v>49</v>
      </c>
      <c r="C181" s="567"/>
      <c r="D181" s="567"/>
      <c r="E181" s="568"/>
      <c r="F181" s="706"/>
      <c r="G181" s="707"/>
      <c r="H181" s="708"/>
      <c r="I181" s="706"/>
      <c r="J181" s="707"/>
      <c r="K181" s="708"/>
      <c r="L181" s="706"/>
      <c r="M181" s="707"/>
      <c r="N181" s="708"/>
      <c r="O181" s="706"/>
      <c r="P181" s="707"/>
      <c r="Q181" s="708"/>
      <c r="R181" s="706"/>
      <c r="S181" s="707"/>
      <c r="T181" s="708"/>
      <c r="U181" s="706"/>
      <c r="V181" s="707"/>
      <c r="W181" s="708"/>
      <c r="X181" s="706"/>
      <c r="Y181" s="707"/>
      <c r="Z181" s="708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</row>
    <row r="182" spans="1:53" s="34" customFormat="1" ht="29.25" customHeight="1" thickBot="1">
      <c r="A182" s="26"/>
      <c r="B182" s="566" t="s">
        <v>357</v>
      </c>
      <c r="C182" s="617"/>
      <c r="D182" s="617"/>
      <c r="E182" s="618"/>
      <c r="F182" s="709"/>
      <c r="G182" s="710"/>
      <c r="H182" s="711"/>
      <c r="I182" s="709"/>
      <c r="J182" s="710"/>
      <c r="K182" s="711"/>
      <c r="L182" s="709"/>
      <c r="M182" s="710"/>
      <c r="N182" s="711"/>
      <c r="O182" s="709"/>
      <c r="P182" s="710"/>
      <c r="Q182" s="711"/>
      <c r="R182" s="709"/>
      <c r="S182" s="710"/>
      <c r="T182" s="711"/>
      <c r="U182" s="709"/>
      <c r="V182" s="710"/>
      <c r="W182" s="711"/>
      <c r="X182" s="709"/>
      <c r="Y182" s="710"/>
      <c r="Z182" s="711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</row>
    <row r="183" spans="1:26" s="34" customFormat="1" ht="29.25" customHeight="1" thickBot="1">
      <c r="A183" s="26"/>
      <c r="B183" s="566" t="s">
        <v>214</v>
      </c>
      <c r="C183" s="617"/>
      <c r="D183" s="617"/>
      <c r="E183" s="618"/>
      <c r="F183" s="528">
        <f>F162+F169+F170+F164+F173</f>
        <v>0</v>
      </c>
      <c r="G183" s="529"/>
      <c r="H183" s="530"/>
      <c r="I183" s="528">
        <f>I162+I169+I170+I164+I173</f>
        <v>0</v>
      </c>
      <c r="J183" s="529"/>
      <c r="K183" s="530"/>
      <c r="L183" s="528">
        <f>L162+L169+L170+L164+L173</f>
        <v>0</v>
      </c>
      <c r="M183" s="529"/>
      <c r="N183" s="530"/>
      <c r="O183" s="528">
        <f>O162+O169+O170+O164+O173</f>
        <v>0</v>
      </c>
      <c r="P183" s="529"/>
      <c r="Q183" s="530"/>
      <c r="R183" s="528">
        <f>R162+R169+R170+R164+R173</f>
        <v>0</v>
      </c>
      <c r="S183" s="529"/>
      <c r="T183" s="530"/>
      <c r="U183" s="528">
        <f>U162+U169+U170+U164+U173</f>
        <v>0</v>
      </c>
      <c r="V183" s="529"/>
      <c r="W183" s="530"/>
      <c r="X183" s="528">
        <f>X162+X169+X170+X164+X173</f>
        <v>0</v>
      </c>
      <c r="Y183" s="529"/>
      <c r="Z183" s="530"/>
    </row>
    <row r="184" spans="1:53" s="34" customFormat="1" ht="29.25" customHeight="1" thickBot="1">
      <c r="A184" s="26"/>
      <c r="B184" s="566" t="s">
        <v>50</v>
      </c>
      <c r="C184" s="617"/>
      <c r="D184" s="617"/>
      <c r="E184" s="618"/>
      <c r="F184" s="528">
        <f>F183-F144-F157</f>
        <v>0</v>
      </c>
      <c r="G184" s="529"/>
      <c r="H184" s="530"/>
      <c r="I184" s="528">
        <f>I183-I144-I157</f>
        <v>0</v>
      </c>
      <c r="J184" s="529"/>
      <c r="K184" s="530"/>
      <c r="L184" s="528">
        <f>L183-L144-L157</f>
        <v>0</v>
      </c>
      <c r="M184" s="529"/>
      <c r="N184" s="530"/>
      <c r="O184" s="528">
        <f>O183-O144-O157</f>
        <v>0</v>
      </c>
      <c r="P184" s="529"/>
      <c r="Q184" s="530"/>
      <c r="R184" s="528">
        <f>R183-R144-R157</f>
        <v>0</v>
      </c>
      <c r="S184" s="529"/>
      <c r="T184" s="530"/>
      <c r="U184" s="528">
        <f>U183-U144-U157</f>
        <v>0</v>
      </c>
      <c r="V184" s="529"/>
      <c r="W184" s="530"/>
      <c r="X184" s="528">
        <f>X183-X144-X157</f>
        <v>0</v>
      </c>
      <c r="Y184" s="529"/>
      <c r="Z184" s="530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</row>
    <row r="185" spans="1:28" s="34" customFormat="1" ht="29.25" customHeight="1" thickBot="1">
      <c r="A185" s="26"/>
      <c r="B185" s="566" t="s">
        <v>51</v>
      </c>
      <c r="C185" s="617"/>
      <c r="D185" s="617"/>
      <c r="E185" s="618"/>
      <c r="F185" s="528">
        <f>F255</f>
        <v>0</v>
      </c>
      <c r="G185" s="529"/>
      <c r="H185" s="530"/>
      <c r="I185" s="528">
        <f>I255</f>
        <v>0</v>
      </c>
      <c r="J185" s="529"/>
      <c r="K185" s="530"/>
      <c r="L185" s="528">
        <f>L255</f>
        <v>0</v>
      </c>
      <c r="M185" s="529"/>
      <c r="N185" s="530"/>
      <c r="O185" s="528">
        <f>O255</f>
        <v>0</v>
      </c>
      <c r="P185" s="529"/>
      <c r="Q185" s="530"/>
      <c r="R185" s="528">
        <f>R255</f>
        <v>0</v>
      </c>
      <c r="S185" s="529"/>
      <c r="T185" s="530"/>
      <c r="U185" s="528">
        <f>U255</f>
        <v>0</v>
      </c>
      <c r="V185" s="529"/>
      <c r="W185" s="530"/>
      <c r="X185" s="528">
        <f>X255</f>
        <v>0</v>
      </c>
      <c r="Y185" s="529"/>
      <c r="Z185" s="530"/>
      <c r="AB185" s="33"/>
    </row>
    <row r="186" spans="2:53" s="26" customFormat="1" ht="29.25" customHeight="1" thickBot="1">
      <c r="B186" s="581" t="s">
        <v>320</v>
      </c>
      <c r="C186" s="582"/>
      <c r="D186" s="582"/>
      <c r="E186" s="583"/>
      <c r="F186" s="528">
        <f>F184-F185</f>
        <v>0</v>
      </c>
      <c r="G186" s="529"/>
      <c r="H186" s="530"/>
      <c r="I186" s="528">
        <f>I184-I185</f>
        <v>0</v>
      </c>
      <c r="J186" s="529"/>
      <c r="K186" s="530"/>
      <c r="L186" s="528">
        <f>L184-L185</f>
        <v>0</v>
      </c>
      <c r="M186" s="529"/>
      <c r="N186" s="530"/>
      <c r="O186" s="528">
        <f>O184-O185</f>
        <v>0</v>
      </c>
      <c r="P186" s="529"/>
      <c r="Q186" s="530"/>
      <c r="R186" s="528">
        <f>R184-R185</f>
        <v>0</v>
      </c>
      <c r="S186" s="529"/>
      <c r="T186" s="530"/>
      <c r="U186" s="528">
        <f>U184-U185</f>
        <v>0</v>
      </c>
      <c r="V186" s="529"/>
      <c r="W186" s="530"/>
      <c r="X186" s="528">
        <f>X184-X185</f>
        <v>0</v>
      </c>
      <c r="Y186" s="529"/>
      <c r="Z186" s="530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</row>
    <row r="187" spans="1:53" s="26" customFormat="1" ht="29.25" customHeight="1" thickBot="1">
      <c r="A187" s="34"/>
      <c r="B187" s="789" t="s">
        <v>321</v>
      </c>
      <c r="C187" s="552"/>
      <c r="D187" s="552"/>
      <c r="E187" s="553"/>
      <c r="F187" s="534">
        <f>IF(F71="","",IF(F186&lt;0,"-",IF(F71&lt;0,"償還不可能",F186/F71)))</f>
      </c>
      <c r="G187" s="535"/>
      <c r="H187" s="536"/>
      <c r="I187" s="534">
        <f>IF(I71="","",IF(I186&lt;0,"-",IF(I71&lt;0,"償還不可能",I186/I71)))</f>
      </c>
      <c r="J187" s="535"/>
      <c r="K187" s="536"/>
      <c r="L187" s="534">
        <f>IF(L71="","",IF(L186&lt;0,"-",IF(L71&lt;0,"償還不可能",L186/L71)))</f>
      </c>
      <c r="M187" s="535"/>
      <c r="N187" s="536"/>
      <c r="O187" s="534">
        <f>IF(O71="","",IF(O186&lt;0,"-",IF(O71&lt;0,"償還不可能",O186/O71)))</f>
      </c>
      <c r="P187" s="535"/>
      <c r="Q187" s="536"/>
      <c r="R187" s="534">
        <f>IF(R71="","",IF(R186&lt;0,"-",IF(R71&lt;0,"償還不可能",R186/R71)))</f>
      </c>
      <c r="S187" s="535"/>
      <c r="T187" s="536"/>
      <c r="U187" s="534">
        <f>IF(U71="","",IF(U186&lt;0,"-",IF(U71&lt;0,"償還不可能",U186/U71)))</f>
      </c>
      <c r="V187" s="535"/>
      <c r="W187" s="536"/>
      <c r="X187" s="534">
        <f>IF(X71="","",IF(X186&lt;0,"-",IF(X71&lt;0,"償還不可能",X186/X71)))</f>
      </c>
      <c r="Y187" s="535"/>
      <c r="Z187" s="536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</row>
    <row r="188" spans="1:53" s="26" customFormat="1" ht="29.25" customHeight="1">
      <c r="A188" s="46"/>
      <c r="B188" s="245"/>
      <c r="C188" s="245"/>
      <c r="D188" s="245"/>
      <c r="E188" s="245"/>
      <c r="F188" s="246"/>
      <c r="G188" s="246"/>
      <c r="H188" s="246"/>
      <c r="I188" s="247"/>
      <c r="J188" s="247"/>
      <c r="K188" s="247"/>
      <c r="L188" s="248"/>
      <c r="M188" s="248"/>
      <c r="N188" s="248"/>
      <c r="O188" s="190"/>
      <c r="P188" s="190"/>
      <c r="Q188" s="190"/>
      <c r="R188" s="190"/>
      <c r="S188" s="190"/>
      <c r="T188" s="190"/>
      <c r="U188" s="190"/>
      <c r="V188" s="246"/>
      <c r="W188" s="246"/>
      <c r="X188" s="246"/>
      <c r="Y188" s="246"/>
      <c r="Z188" s="246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</row>
    <row r="189" spans="1:53" s="26" customFormat="1" ht="40.5" customHeight="1" thickBot="1">
      <c r="A189" s="25"/>
      <c r="B189" s="19" t="s">
        <v>52</v>
      </c>
      <c r="D189" s="27"/>
      <c r="E189" s="27"/>
      <c r="F189" s="28"/>
      <c r="G189" s="29"/>
      <c r="H189" s="29"/>
      <c r="I189" s="30"/>
      <c r="J189" s="31"/>
      <c r="K189" s="31"/>
      <c r="L189" s="28"/>
      <c r="M189" s="29"/>
      <c r="N189" s="29"/>
      <c r="O189" s="28"/>
      <c r="P189" s="29"/>
      <c r="Q189" s="29"/>
      <c r="R189" s="28"/>
      <c r="S189" s="29"/>
      <c r="T189" s="29"/>
      <c r="U189" s="28"/>
      <c r="V189" s="29"/>
      <c r="W189" s="29"/>
      <c r="X189" s="32"/>
      <c r="Y189" s="32"/>
      <c r="Z189" s="32" t="s">
        <v>15</v>
      </c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</row>
    <row r="190" spans="1:53" s="26" customFormat="1" ht="29.25" customHeight="1" thickBot="1">
      <c r="A190" s="34"/>
      <c r="B190" s="35"/>
      <c r="C190" s="36"/>
      <c r="D190" s="36"/>
      <c r="E190" s="37"/>
      <c r="F190" s="566" t="s">
        <v>16</v>
      </c>
      <c r="G190" s="712"/>
      <c r="H190" s="713"/>
      <c r="I190" s="566" t="s">
        <v>16</v>
      </c>
      <c r="J190" s="617"/>
      <c r="K190" s="618"/>
      <c r="L190" s="566" t="s">
        <v>17</v>
      </c>
      <c r="M190" s="617"/>
      <c r="N190" s="617"/>
      <c r="O190" s="617"/>
      <c r="P190" s="617"/>
      <c r="Q190" s="617"/>
      <c r="R190" s="617"/>
      <c r="S190" s="617"/>
      <c r="T190" s="617"/>
      <c r="U190" s="617"/>
      <c r="V190" s="617"/>
      <c r="W190" s="617"/>
      <c r="X190" s="617"/>
      <c r="Y190" s="617"/>
      <c r="Z190" s="618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</row>
    <row r="191" spans="1:53" s="26" customFormat="1" ht="29.25" customHeight="1">
      <c r="A191" s="34"/>
      <c r="B191" s="38"/>
      <c r="C191" s="39"/>
      <c r="D191" s="39"/>
      <c r="E191" s="40"/>
      <c r="F191" s="531" t="str">
        <f>F4</f>
        <v>第期</v>
      </c>
      <c r="G191" s="714"/>
      <c r="H191" s="715"/>
      <c r="I191" s="531" t="str">
        <f>I4</f>
        <v>第期</v>
      </c>
      <c r="J191" s="532"/>
      <c r="K191" s="533"/>
      <c r="L191" s="531" t="str">
        <f>L4</f>
        <v>第期</v>
      </c>
      <c r="M191" s="532"/>
      <c r="N191" s="533"/>
      <c r="O191" s="531" t="str">
        <f>O4</f>
        <v>第期</v>
      </c>
      <c r="P191" s="532"/>
      <c r="Q191" s="533"/>
      <c r="R191" s="531" t="str">
        <f>R4</f>
        <v>第期</v>
      </c>
      <c r="S191" s="532"/>
      <c r="T191" s="533"/>
      <c r="U191" s="531" t="str">
        <f>U4</f>
        <v>第期</v>
      </c>
      <c r="V191" s="532"/>
      <c r="W191" s="533"/>
      <c r="X191" s="531" t="str">
        <f>X4</f>
        <v>第期</v>
      </c>
      <c r="Y191" s="532"/>
      <c r="Z191" s="533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</row>
    <row r="192" spans="1:53" s="26" customFormat="1" ht="29.25" customHeight="1">
      <c r="A192" s="34"/>
      <c r="B192" s="38"/>
      <c r="C192" s="39"/>
      <c r="D192" s="39"/>
      <c r="E192" s="40"/>
      <c r="F192" s="525" t="str">
        <f>F5</f>
        <v>Ｈ　年　月期</v>
      </c>
      <c r="G192" s="727"/>
      <c r="H192" s="728"/>
      <c r="I192" s="525" t="str">
        <f>I5</f>
        <v>Ｈ　年　月期</v>
      </c>
      <c r="J192" s="526"/>
      <c r="K192" s="527"/>
      <c r="L192" s="525" t="str">
        <f>L5</f>
        <v>Ｈ　年　月期</v>
      </c>
      <c r="M192" s="526"/>
      <c r="N192" s="527"/>
      <c r="O192" s="525" t="str">
        <f>O5</f>
        <v>Ｈ　年　月期</v>
      </c>
      <c r="P192" s="526"/>
      <c r="Q192" s="527"/>
      <c r="R192" s="525" t="str">
        <f>R5</f>
        <v>Ｈ　年　月期</v>
      </c>
      <c r="S192" s="526"/>
      <c r="T192" s="527"/>
      <c r="U192" s="525" t="str">
        <f>U5</f>
        <v>Ｈ　年　月期</v>
      </c>
      <c r="V192" s="526"/>
      <c r="W192" s="527"/>
      <c r="X192" s="525" t="str">
        <f>X5</f>
        <v>Ｈ　年　月期</v>
      </c>
      <c r="Y192" s="526"/>
      <c r="Z192" s="527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</row>
    <row r="193" spans="1:53" s="26" customFormat="1" ht="29.25" customHeight="1" thickBot="1">
      <c r="A193" s="34"/>
      <c r="B193" s="41"/>
      <c r="C193" s="42"/>
      <c r="D193" s="42"/>
      <c r="E193" s="43"/>
      <c r="F193" s="657" t="s">
        <v>18</v>
      </c>
      <c r="G193" s="716"/>
      <c r="H193" s="717"/>
      <c r="I193" s="657" t="s">
        <v>18</v>
      </c>
      <c r="J193" s="564"/>
      <c r="K193" s="565"/>
      <c r="L193" s="657" t="s">
        <v>18</v>
      </c>
      <c r="M193" s="564"/>
      <c r="N193" s="565"/>
      <c r="O193" s="657" t="s">
        <v>18</v>
      </c>
      <c r="P193" s="564"/>
      <c r="Q193" s="565"/>
      <c r="R193" s="657" t="s">
        <v>18</v>
      </c>
      <c r="S193" s="564"/>
      <c r="T193" s="565"/>
      <c r="U193" s="657" t="s">
        <v>18</v>
      </c>
      <c r="V193" s="564"/>
      <c r="W193" s="565"/>
      <c r="X193" s="657" t="s">
        <v>18</v>
      </c>
      <c r="Y193" s="564"/>
      <c r="Z193" s="565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</row>
    <row r="194" spans="1:28" s="34" customFormat="1" ht="29.25" customHeight="1">
      <c r="A194" s="33"/>
      <c r="B194" s="249" t="s">
        <v>53</v>
      </c>
      <c r="C194" s="250"/>
      <c r="D194" s="44" t="s">
        <v>206</v>
      </c>
      <c r="E194" s="45"/>
      <c r="F194" s="546">
        <f>F67</f>
      </c>
      <c r="G194" s="724"/>
      <c r="H194" s="725"/>
      <c r="I194" s="546">
        <f>I67</f>
      </c>
      <c r="J194" s="547"/>
      <c r="K194" s="548"/>
      <c r="L194" s="720">
        <f>L67</f>
      </c>
      <c r="M194" s="720"/>
      <c r="N194" s="720"/>
      <c r="O194" s="720">
        <f>O67</f>
      </c>
      <c r="P194" s="720"/>
      <c r="Q194" s="720"/>
      <c r="R194" s="720">
        <f>R67</f>
      </c>
      <c r="S194" s="720"/>
      <c r="T194" s="720"/>
      <c r="U194" s="720">
        <f>U67</f>
      </c>
      <c r="V194" s="720"/>
      <c r="W194" s="720"/>
      <c r="X194" s="720">
        <f>X67</f>
      </c>
      <c r="Y194" s="720"/>
      <c r="Z194" s="720"/>
      <c r="AB194" s="26"/>
    </row>
    <row r="195" spans="1:28" s="34" customFormat="1" ht="29.25" customHeight="1">
      <c r="A195" s="33"/>
      <c r="B195" s="251"/>
      <c r="C195" s="252"/>
      <c r="D195" s="783" t="s">
        <v>207</v>
      </c>
      <c r="E195" s="784"/>
      <c r="F195" s="554">
        <f>IF(F68="","",F68)</f>
      </c>
      <c r="G195" s="718"/>
      <c r="H195" s="719"/>
      <c r="I195" s="554">
        <f>IF(I68="","",I68+F167-I167)</f>
      </c>
      <c r="J195" s="718"/>
      <c r="K195" s="719"/>
      <c r="L195" s="554">
        <f>IF(L68="","",L68+I167-L167)</f>
      </c>
      <c r="M195" s="718"/>
      <c r="N195" s="719"/>
      <c r="O195" s="554">
        <f>IF(O68="","",O68+L167-O167)</f>
      </c>
      <c r="P195" s="718"/>
      <c r="Q195" s="719"/>
      <c r="R195" s="554">
        <f>IF(R68="","",R68+O167-R167)</f>
      </c>
      <c r="S195" s="718"/>
      <c r="T195" s="719"/>
      <c r="U195" s="554">
        <f>IF(U68="","",U68+R167-U167)</f>
      </c>
      <c r="V195" s="718"/>
      <c r="W195" s="719"/>
      <c r="X195" s="554">
        <f>IF(X68="","",X68+U167-X167)</f>
      </c>
      <c r="Y195" s="718"/>
      <c r="Z195" s="719"/>
      <c r="AB195" s="26"/>
    </row>
    <row r="196" spans="1:53" s="46" customFormat="1" ht="29.25" customHeight="1">
      <c r="A196" s="33"/>
      <c r="B196" s="251"/>
      <c r="C196" s="252"/>
      <c r="D196" s="787" t="s">
        <v>191</v>
      </c>
      <c r="E196" s="788"/>
      <c r="F196" s="721">
        <f>IF(AND(F30="",F31="",F64="",F91=""),"",F30+F31+F64+F91)</f>
      </c>
      <c r="G196" s="722"/>
      <c r="H196" s="723"/>
      <c r="I196" s="721">
        <f>IF(AND(I30="",I31="",I64="",I91=""),"",I30+I31+I64+I91)</f>
      </c>
      <c r="J196" s="722"/>
      <c r="K196" s="723"/>
      <c r="L196" s="721">
        <f>IF(AND(L30="",L31="",L64="",L91=""),"",L30+L31+L64+L91)</f>
      </c>
      <c r="M196" s="722"/>
      <c r="N196" s="723"/>
      <c r="O196" s="721">
        <f>IF(AND(O30="",O31="",O64="",O91=""),"",O30+O31+O64+O91)</f>
      </c>
      <c r="P196" s="722"/>
      <c r="Q196" s="723"/>
      <c r="R196" s="721">
        <f>IF(AND(R30="",R31="",R64="",R91=""),"",R30+R31+R64+R91)</f>
      </c>
      <c r="S196" s="722"/>
      <c r="T196" s="723"/>
      <c r="U196" s="721">
        <f>IF(AND(U30="",U31="",U64="",U91=""),"",U30+U31+U64+U91)</f>
      </c>
      <c r="V196" s="722"/>
      <c r="W196" s="723"/>
      <c r="X196" s="721">
        <f>IF(AND(X30="",X31="",X64="",X91=""),"",X30+X31+X64+X91)</f>
      </c>
      <c r="Y196" s="722"/>
      <c r="Z196" s="723"/>
      <c r="AB196" s="26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</row>
    <row r="197" spans="1:53" s="25" customFormat="1" ht="29.25" customHeight="1">
      <c r="A197" s="34"/>
      <c r="B197" s="251"/>
      <c r="C197" s="253" t="s">
        <v>319</v>
      </c>
      <c r="D197" s="47"/>
      <c r="E197" s="48"/>
      <c r="F197" s="726" t="e">
        <f>F194-F195+F196</f>
        <v>#VALUE!</v>
      </c>
      <c r="G197" s="727"/>
      <c r="H197" s="728"/>
      <c r="I197" s="726" t="e">
        <f>I194-I195+I196</f>
        <v>#VALUE!</v>
      </c>
      <c r="J197" s="727"/>
      <c r="K197" s="728"/>
      <c r="L197" s="726" t="e">
        <f>L194-L195+L196</f>
        <v>#VALUE!</v>
      </c>
      <c r="M197" s="727"/>
      <c r="N197" s="728"/>
      <c r="O197" s="726" t="e">
        <f>O194-O195+O196</f>
        <v>#VALUE!</v>
      </c>
      <c r="P197" s="727"/>
      <c r="Q197" s="728"/>
      <c r="R197" s="726" t="e">
        <f>R194-R195+R196</f>
        <v>#VALUE!</v>
      </c>
      <c r="S197" s="727"/>
      <c r="T197" s="728"/>
      <c r="U197" s="726" t="e">
        <f>U194-U195+U196</f>
        <v>#VALUE!</v>
      </c>
      <c r="V197" s="727"/>
      <c r="W197" s="728"/>
      <c r="X197" s="726" t="e">
        <f>X194-X195+X196</f>
        <v>#VALUE!</v>
      </c>
      <c r="Y197" s="727"/>
      <c r="Z197" s="728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</row>
    <row r="198" spans="2:26" s="34" customFormat="1" ht="29.25" customHeight="1">
      <c r="B198" s="251"/>
      <c r="C198" s="64" t="s">
        <v>157</v>
      </c>
      <c r="D198" s="50"/>
      <c r="E198" s="51"/>
      <c r="F198" s="560" t="s">
        <v>164</v>
      </c>
      <c r="G198" s="785"/>
      <c r="H198" s="786"/>
      <c r="I198" s="554">
        <f>I166-F166</f>
        <v>0</v>
      </c>
      <c r="J198" s="555"/>
      <c r="K198" s="556"/>
      <c r="L198" s="554">
        <f>L166-I166</f>
        <v>0</v>
      </c>
      <c r="M198" s="555"/>
      <c r="N198" s="556"/>
      <c r="O198" s="554">
        <f>O166-L166</f>
        <v>0</v>
      </c>
      <c r="P198" s="555"/>
      <c r="Q198" s="556"/>
      <c r="R198" s="554">
        <f>R166-O166</f>
        <v>0</v>
      </c>
      <c r="S198" s="555"/>
      <c r="T198" s="556"/>
      <c r="U198" s="554">
        <f>U166-R166</f>
        <v>0</v>
      </c>
      <c r="V198" s="555"/>
      <c r="W198" s="556"/>
      <c r="X198" s="554">
        <f>X166-U166</f>
        <v>0</v>
      </c>
      <c r="Y198" s="555"/>
      <c r="Z198" s="556"/>
    </row>
    <row r="199" spans="2:26" s="34" customFormat="1" ht="29.25" customHeight="1">
      <c r="B199" s="251"/>
      <c r="C199" s="64" t="s">
        <v>158</v>
      </c>
      <c r="D199" s="50"/>
      <c r="E199" s="51"/>
      <c r="F199" s="560" t="s">
        <v>164</v>
      </c>
      <c r="G199" s="785"/>
      <c r="H199" s="786"/>
      <c r="I199" s="554">
        <f>I171-F171</f>
        <v>0</v>
      </c>
      <c r="J199" s="555"/>
      <c r="K199" s="556"/>
      <c r="L199" s="554">
        <f>L171-I171</f>
        <v>0</v>
      </c>
      <c r="M199" s="555"/>
      <c r="N199" s="556"/>
      <c r="O199" s="554">
        <f>O171-L171</f>
        <v>0</v>
      </c>
      <c r="P199" s="555"/>
      <c r="Q199" s="556"/>
      <c r="R199" s="554">
        <f>R171-O171</f>
        <v>0</v>
      </c>
      <c r="S199" s="555"/>
      <c r="T199" s="556"/>
      <c r="U199" s="554">
        <f>U171-R171</f>
        <v>0</v>
      </c>
      <c r="V199" s="555"/>
      <c r="W199" s="556"/>
      <c r="X199" s="554">
        <f>X171-U171</f>
        <v>0</v>
      </c>
      <c r="Y199" s="555"/>
      <c r="Z199" s="556"/>
    </row>
    <row r="200" spans="2:26" s="34" customFormat="1" ht="29.25" customHeight="1">
      <c r="B200" s="251"/>
      <c r="C200" s="64" t="s">
        <v>159</v>
      </c>
      <c r="D200" s="50"/>
      <c r="E200" s="51"/>
      <c r="F200" s="560" t="s">
        <v>164</v>
      </c>
      <c r="G200" s="785"/>
      <c r="H200" s="786"/>
      <c r="I200" s="554">
        <f>F151-I151</f>
        <v>0</v>
      </c>
      <c r="J200" s="555"/>
      <c r="K200" s="556"/>
      <c r="L200" s="554">
        <f>I151-L151</f>
        <v>0</v>
      </c>
      <c r="M200" s="555"/>
      <c r="N200" s="556"/>
      <c r="O200" s="554">
        <f>L151-O151</f>
        <v>0</v>
      </c>
      <c r="P200" s="555"/>
      <c r="Q200" s="556"/>
      <c r="R200" s="554">
        <f>O151-R151</f>
        <v>0</v>
      </c>
      <c r="S200" s="555"/>
      <c r="T200" s="556"/>
      <c r="U200" s="554">
        <f>R151-U151</f>
        <v>0</v>
      </c>
      <c r="V200" s="555"/>
      <c r="W200" s="556"/>
      <c r="X200" s="554">
        <f>U151-X151</f>
        <v>0</v>
      </c>
      <c r="Y200" s="555"/>
      <c r="Z200" s="556"/>
    </row>
    <row r="201" spans="2:26" s="34" customFormat="1" ht="29.25" customHeight="1">
      <c r="B201" s="251"/>
      <c r="C201" s="64" t="s">
        <v>197</v>
      </c>
      <c r="D201" s="50"/>
      <c r="E201" s="51"/>
      <c r="F201" s="560" t="s">
        <v>164</v>
      </c>
      <c r="G201" s="785"/>
      <c r="H201" s="786"/>
      <c r="I201" s="554">
        <f>-I58-I47</f>
        <v>0</v>
      </c>
      <c r="J201" s="555"/>
      <c r="K201" s="556"/>
      <c r="L201" s="554">
        <f>-L58-L47</f>
        <v>0</v>
      </c>
      <c r="M201" s="555"/>
      <c r="N201" s="556"/>
      <c r="O201" s="554">
        <f>-O58-O47</f>
        <v>0</v>
      </c>
      <c r="P201" s="555"/>
      <c r="Q201" s="556"/>
      <c r="R201" s="554">
        <f>-R58-R47</f>
        <v>0</v>
      </c>
      <c r="S201" s="555"/>
      <c r="T201" s="556"/>
      <c r="U201" s="554">
        <f>-U58-U47</f>
        <v>0</v>
      </c>
      <c r="V201" s="555"/>
      <c r="W201" s="556"/>
      <c r="X201" s="554">
        <f>-X58-X47</f>
        <v>0</v>
      </c>
      <c r="Y201" s="555"/>
      <c r="Z201" s="556"/>
    </row>
    <row r="202" spans="2:26" s="34" customFormat="1" ht="29.25" customHeight="1">
      <c r="B202" s="251"/>
      <c r="C202" s="254" t="s">
        <v>196</v>
      </c>
      <c r="D202" s="50"/>
      <c r="E202" s="51"/>
      <c r="F202" s="560" t="s">
        <v>22</v>
      </c>
      <c r="G202" s="785"/>
      <c r="H202" s="786"/>
      <c r="I202" s="554">
        <f>I62+I53</f>
        <v>0</v>
      </c>
      <c r="J202" s="555"/>
      <c r="K202" s="556"/>
      <c r="L202" s="554">
        <f>L62+L53</f>
        <v>0</v>
      </c>
      <c r="M202" s="555"/>
      <c r="N202" s="556"/>
      <c r="O202" s="554">
        <f>O62+O53</f>
        <v>0</v>
      </c>
      <c r="P202" s="555"/>
      <c r="Q202" s="556"/>
      <c r="R202" s="554">
        <f>R62+R53</f>
        <v>0</v>
      </c>
      <c r="S202" s="555"/>
      <c r="T202" s="556"/>
      <c r="U202" s="554">
        <f>U62+U53</f>
        <v>0</v>
      </c>
      <c r="V202" s="555"/>
      <c r="W202" s="556"/>
      <c r="X202" s="554">
        <f>X62+X53</f>
        <v>0</v>
      </c>
      <c r="Y202" s="555"/>
      <c r="Z202" s="556"/>
    </row>
    <row r="203" spans="2:26" s="34" customFormat="1" ht="29.25" customHeight="1">
      <c r="B203" s="251"/>
      <c r="C203" s="64" t="s">
        <v>193</v>
      </c>
      <c r="D203" s="50"/>
      <c r="E203" s="51"/>
      <c r="F203" s="560" t="s">
        <v>22</v>
      </c>
      <c r="G203" s="785"/>
      <c r="H203" s="786"/>
      <c r="I203" s="554">
        <f>-I59</f>
        <v>0</v>
      </c>
      <c r="J203" s="555"/>
      <c r="K203" s="556"/>
      <c r="L203" s="554">
        <f>-L59</f>
        <v>0</v>
      </c>
      <c r="M203" s="555"/>
      <c r="N203" s="556"/>
      <c r="O203" s="554">
        <f>-O59</f>
        <v>0</v>
      </c>
      <c r="P203" s="555"/>
      <c r="Q203" s="556"/>
      <c r="R203" s="554">
        <f>-R59</f>
        <v>0</v>
      </c>
      <c r="S203" s="555"/>
      <c r="T203" s="556"/>
      <c r="U203" s="554">
        <f>-U59</f>
        <v>0</v>
      </c>
      <c r="V203" s="555"/>
      <c r="W203" s="556"/>
      <c r="X203" s="554">
        <f>-X59</f>
        <v>0</v>
      </c>
      <c r="Y203" s="555"/>
      <c r="Z203" s="556"/>
    </row>
    <row r="204" spans="2:26" s="34" customFormat="1" ht="29.25" customHeight="1">
      <c r="B204" s="251"/>
      <c r="C204" s="64" t="s">
        <v>194</v>
      </c>
      <c r="D204" s="50"/>
      <c r="E204" s="51"/>
      <c r="F204" s="560" t="s">
        <v>22</v>
      </c>
      <c r="G204" s="785"/>
      <c r="H204" s="786"/>
      <c r="I204" s="554">
        <f>I63</f>
        <v>0</v>
      </c>
      <c r="J204" s="555"/>
      <c r="K204" s="556"/>
      <c r="L204" s="554">
        <f>L63</f>
        <v>0</v>
      </c>
      <c r="M204" s="555"/>
      <c r="N204" s="556"/>
      <c r="O204" s="554">
        <f>O63</f>
        <v>0</v>
      </c>
      <c r="P204" s="555"/>
      <c r="Q204" s="556"/>
      <c r="R204" s="554">
        <f>R63</f>
        <v>0</v>
      </c>
      <c r="S204" s="555"/>
      <c r="T204" s="556"/>
      <c r="U204" s="554">
        <f>U63</f>
        <v>0</v>
      </c>
      <c r="V204" s="555"/>
      <c r="W204" s="556"/>
      <c r="X204" s="554">
        <f>X63</f>
        <v>0</v>
      </c>
      <c r="Y204" s="555"/>
      <c r="Z204" s="556"/>
    </row>
    <row r="205" spans="2:26" s="34" customFormat="1" ht="29.25" customHeight="1">
      <c r="B205" s="251"/>
      <c r="C205" s="64" t="s">
        <v>54</v>
      </c>
      <c r="D205" s="50"/>
      <c r="E205" s="51"/>
      <c r="F205" s="560" t="s">
        <v>164</v>
      </c>
      <c r="G205" s="785"/>
      <c r="H205" s="786"/>
      <c r="I205" s="554">
        <f>F145+F146-I145-I146</f>
        <v>0</v>
      </c>
      <c r="J205" s="555"/>
      <c r="K205" s="556"/>
      <c r="L205" s="554">
        <f>I145+I146-L145-L146</f>
        <v>0</v>
      </c>
      <c r="M205" s="555"/>
      <c r="N205" s="556"/>
      <c r="O205" s="554">
        <f>L145+L146-O145-O146</f>
        <v>0</v>
      </c>
      <c r="P205" s="555"/>
      <c r="Q205" s="556"/>
      <c r="R205" s="554">
        <f>O145+O146-R145-R146</f>
        <v>0</v>
      </c>
      <c r="S205" s="555"/>
      <c r="T205" s="556"/>
      <c r="U205" s="554">
        <f>R145+R146-U145-U146</f>
        <v>0</v>
      </c>
      <c r="V205" s="555"/>
      <c r="W205" s="556"/>
      <c r="X205" s="554">
        <f>U145+U146-X145-X146</f>
        <v>0</v>
      </c>
      <c r="Y205" s="555"/>
      <c r="Z205" s="556"/>
    </row>
    <row r="206" spans="2:28" s="34" customFormat="1" ht="29.25" customHeight="1">
      <c r="B206" s="251"/>
      <c r="C206" s="64" t="s">
        <v>55</v>
      </c>
      <c r="D206" s="50"/>
      <c r="E206" s="51"/>
      <c r="F206" s="560" t="s">
        <v>164</v>
      </c>
      <c r="G206" s="785"/>
      <c r="H206" s="786"/>
      <c r="I206" s="554">
        <f>F148-I148</f>
        <v>0</v>
      </c>
      <c r="J206" s="555"/>
      <c r="K206" s="556"/>
      <c r="L206" s="554">
        <f>I148-L148</f>
        <v>0</v>
      </c>
      <c r="M206" s="555"/>
      <c r="N206" s="556"/>
      <c r="O206" s="554">
        <f>L148-O148</f>
        <v>0</v>
      </c>
      <c r="P206" s="555"/>
      <c r="Q206" s="556"/>
      <c r="R206" s="554">
        <f>O148-R148</f>
        <v>0</v>
      </c>
      <c r="S206" s="555"/>
      <c r="T206" s="556"/>
      <c r="U206" s="554">
        <f>R148-U148</f>
        <v>0</v>
      </c>
      <c r="V206" s="555"/>
      <c r="W206" s="556"/>
      <c r="X206" s="554">
        <f>U148-X148</f>
        <v>0</v>
      </c>
      <c r="Y206" s="555"/>
      <c r="Z206" s="556"/>
      <c r="AB206" s="25"/>
    </row>
    <row r="207" spans="2:26" s="34" customFormat="1" ht="29.25" customHeight="1">
      <c r="B207" s="251"/>
      <c r="C207" s="64" t="s">
        <v>56</v>
      </c>
      <c r="D207" s="50"/>
      <c r="E207" s="51"/>
      <c r="F207" s="560" t="s">
        <v>164</v>
      </c>
      <c r="G207" s="785"/>
      <c r="H207" s="786"/>
      <c r="I207" s="554">
        <f>F150-I150</f>
        <v>0</v>
      </c>
      <c r="J207" s="555"/>
      <c r="K207" s="556"/>
      <c r="L207" s="554">
        <f>I150-L150</f>
        <v>0</v>
      </c>
      <c r="M207" s="555"/>
      <c r="N207" s="556"/>
      <c r="O207" s="554">
        <f>L150-O150</f>
        <v>0</v>
      </c>
      <c r="P207" s="555"/>
      <c r="Q207" s="556"/>
      <c r="R207" s="554">
        <f>O150-R150</f>
        <v>0</v>
      </c>
      <c r="S207" s="555"/>
      <c r="T207" s="556"/>
      <c r="U207" s="554">
        <f>R150-U150</f>
        <v>0</v>
      </c>
      <c r="V207" s="555"/>
      <c r="W207" s="556"/>
      <c r="X207" s="554">
        <f>U150-X150</f>
        <v>0</v>
      </c>
      <c r="Y207" s="555"/>
      <c r="Z207" s="556"/>
    </row>
    <row r="208" spans="2:26" s="34" customFormat="1" ht="29.25" customHeight="1">
      <c r="B208" s="251"/>
      <c r="C208" s="64" t="s">
        <v>155</v>
      </c>
      <c r="D208" s="50"/>
      <c r="E208" s="51"/>
      <c r="F208" s="560" t="s">
        <v>164</v>
      </c>
      <c r="G208" s="785"/>
      <c r="H208" s="786"/>
      <c r="I208" s="554">
        <f>I160+I161+I165-F160-F161-F165</f>
        <v>0</v>
      </c>
      <c r="J208" s="555"/>
      <c r="K208" s="556"/>
      <c r="L208" s="554">
        <f>L160+L161+L165-I160-I161-I165</f>
        <v>0</v>
      </c>
      <c r="M208" s="555"/>
      <c r="N208" s="556"/>
      <c r="O208" s="554">
        <f>O160+O161+O165-L160-L161-L165</f>
        <v>0</v>
      </c>
      <c r="P208" s="555"/>
      <c r="Q208" s="556"/>
      <c r="R208" s="554">
        <f>R160+R161+R165-O160-O161-O165</f>
        <v>0</v>
      </c>
      <c r="S208" s="555"/>
      <c r="T208" s="556"/>
      <c r="U208" s="554">
        <f>U160+U161+U165-R160-R161-R165</f>
        <v>0</v>
      </c>
      <c r="V208" s="555"/>
      <c r="W208" s="556"/>
      <c r="X208" s="554">
        <f>X160+X161+X165-U160-U161-U165</f>
        <v>0</v>
      </c>
      <c r="Y208" s="555"/>
      <c r="Z208" s="556"/>
    </row>
    <row r="209" spans="1:53" s="33" customFormat="1" ht="29.25" customHeight="1" thickBot="1">
      <c r="A209" s="34"/>
      <c r="B209" s="251"/>
      <c r="C209" s="64" t="s">
        <v>156</v>
      </c>
      <c r="D209" s="50"/>
      <c r="E209" s="51"/>
      <c r="F209" s="560" t="s">
        <v>164</v>
      </c>
      <c r="G209" s="785"/>
      <c r="H209" s="786"/>
      <c r="I209" s="554">
        <f>I168-F168</f>
        <v>0</v>
      </c>
      <c r="J209" s="555"/>
      <c r="K209" s="556"/>
      <c r="L209" s="554">
        <f>L168-I168</f>
        <v>0</v>
      </c>
      <c r="M209" s="555"/>
      <c r="N209" s="556"/>
      <c r="O209" s="554">
        <f>O168-L168</f>
        <v>0</v>
      </c>
      <c r="P209" s="555"/>
      <c r="Q209" s="556"/>
      <c r="R209" s="554">
        <f>R168-O168</f>
        <v>0</v>
      </c>
      <c r="S209" s="555"/>
      <c r="T209" s="556"/>
      <c r="U209" s="554">
        <f>U168-R168</f>
        <v>0</v>
      </c>
      <c r="V209" s="555"/>
      <c r="W209" s="556"/>
      <c r="X209" s="554">
        <f>X168-U168</f>
        <v>0</v>
      </c>
      <c r="Y209" s="555"/>
      <c r="Z209" s="556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</row>
    <row r="210" spans="2:53" s="34" customFormat="1" ht="29.25" customHeight="1" thickBot="1">
      <c r="B210" s="53"/>
      <c r="C210" s="552" t="s">
        <v>57</v>
      </c>
      <c r="D210" s="552"/>
      <c r="E210" s="553"/>
      <c r="F210" s="566" t="s">
        <v>22</v>
      </c>
      <c r="G210" s="733"/>
      <c r="H210" s="734"/>
      <c r="I210" s="557" t="e">
        <f>SUM(I197:K209)</f>
        <v>#VALUE!</v>
      </c>
      <c r="J210" s="558"/>
      <c r="K210" s="559"/>
      <c r="L210" s="557" t="e">
        <f>SUM(L197:N209)</f>
        <v>#VALUE!</v>
      </c>
      <c r="M210" s="558"/>
      <c r="N210" s="559"/>
      <c r="O210" s="557" t="e">
        <f>SUM(O197:Q209)</f>
        <v>#VALUE!</v>
      </c>
      <c r="P210" s="558"/>
      <c r="Q210" s="559"/>
      <c r="R210" s="557" t="e">
        <f>SUM(R197:T209)</f>
        <v>#VALUE!</v>
      </c>
      <c r="S210" s="558"/>
      <c r="T210" s="559"/>
      <c r="U210" s="557" t="e">
        <f>SUM(U197:W209)</f>
        <v>#VALUE!</v>
      </c>
      <c r="V210" s="558"/>
      <c r="W210" s="559"/>
      <c r="X210" s="557" t="e">
        <f>SUM(X197:Z209)</f>
        <v>#VALUE!</v>
      </c>
      <c r="Y210" s="558"/>
      <c r="Z210" s="559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</row>
    <row r="211" spans="2:26" s="34" customFormat="1" ht="29.25" customHeight="1">
      <c r="B211" s="543" t="s">
        <v>140</v>
      </c>
      <c r="C211" s="859" t="s">
        <v>359</v>
      </c>
      <c r="D211" s="860"/>
      <c r="E211" s="861"/>
      <c r="F211" s="793" t="s">
        <v>22</v>
      </c>
      <c r="G211" s="794"/>
      <c r="H211" s="795"/>
      <c r="I211" s="546">
        <f>I58-I62</f>
        <v>0</v>
      </c>
      <c r="J211" s="547"/>
      <c r="K211" s="548"/>
      <c r="L211" s="546">
        <f>L58-L62</f>
        <v>0</v>
      </c>
      <c r="M211" s="547"/>
      <c r="N211" s="548"/>
      <c r="O211" s="546">
        <f>O58-O62</f>
        <v>0</v>
      </c>
      <c r="P211" s="547"/>
      <c r="Q211" s="548"/>
      <c r="R211" s="546">
        <f>R58-R62</f>
        <v>0</v>
      </c>
      <c r="S211" s="547"/>
      <c r="T211" s="548"/>
      <c r="U211" s="546">
        <f>U58-U62</f>
        <v>0</v>
      </c>
      <c r="V211" s="547"/>
      <c r="W211" s="548"/>
      <c r="X211" s="546">
        <f>X58-X62</f>
        <v>0</v>
      </c>
      <c r="Y211" s="547"/>
      <c r="Z211" s="548"/>
    </row>
    <row r="212" spans="2:26" s="34" customFormat="1" ht="29.25" customHeight="1">
      <c r="B212" s="544"/>
      <c r="C212" s="857" t="s">
        <v>187</v>
      </c>
      <c r="D212" s="858"/>
      <c r="E212" s="784"/>
      <c r="F212" s="735" t="s">
        <v>22</v>
      </c>
      <c r="G212" s="736"/>
      <c r="H212" s="737"/>
      <c r="I212" s="554">
        <f>I47-I53+I59-I63</f>
        <v>0</v>
      </c>
      <c r="J212" s="555"/>
      <c r="K212" s="556"/>
      <c r="L212" s="554">
        <f>L47-L53+L59-L63</f>
        <v>0</v>
      </c>
      <c r="M212" s="555"/>
      <c r="N212" s="556"/>
      <c r="O212" s="554">
        <f>O47-O53+O59-O63</f>
        <v>0</v>
      </c>
      <c r="P212" s="555"/>
      <c r="Q212" s="556"/>
      <c r="R212" s="554">
        <f>R47-R53+R59-R63</f>
        <v>0</v>
      </c>
      <c r="S212" s="555"/>
      <c r="T212" s="556"/>
      <c r="U212" s="554">
        <f>U47-U53+U59-U63</f>
        <v>0</v>
      </c>
      <c r="V212" s="555"/>
      <c r="W212" s="556"/>
      <c r="X212" s="554">
        <f>X47-X53+X59-X63</f>
        <v>0</v>
      </c>
      <c r="Y212" s="555"/>
      <c r="Z212" s="556"/>
    </row>
    <row r="213" spans="2:26" s="34" customFormat="1" ht="29.25" customHeight="1">
      <c r="B213" s="544"/>
      <c r="C213" s="49" t="s">
        <v>189</v>
      </c>
      <c r="D213" s="50"/>
      <c r="E213" s="51"/>
      <c r="F213" s="735" t="s">
        <v>22</v>
      </c>
      <c r="G213" s="736"/>
      <c r="H213" s="737"/>
      <c r="I213" s="554">
        <f>-(I152+I91+I30+I64-F152)</f>
        <v>0</v>
      </c>
      <c r="J213" s="555"/>
      <c r="K213" s="556"/>
      <c r="L213" s="554">
        <f>-(L152+L91+L30+L64-I152)</f>
        <v>0</v>
      </c>
      <c r="M213" s="555"/>
      <c r="N213" s="556"/>
      <c r="O213" s="554">
        <f>-(O152+O91+O30+O64-L152)</f>
        <v>0</v>
      </c>
      <c r="P213" s="555"/>
      <c r="Q213" s="556"/>
      <c r="R213" s="554">
        <f>-(R152+R91+R30+R64-O152)</f>
        <v>0</v>
      </c>
      <c r="S213" s="555"/>
      <c r="T213" s="556"/>
      <c r="U213" s="554">
        <f>-(U152+U91+U30+U64-R152)</f>
        <v>0</v>
      </c>
      <c r="V213" s="555"/>
      <c r="W213" s="556"/>
      <c r="X213" s="554">
        <f>-(X152+X91+X30+X64-U152)</f>
        <v>0</v>
      </c>
      <c r="Y213" s="555"/>
      <c r="Z213" s="556"/>
    </row>
    <row r="214" spans="2:26" s="34" customFormat="1" ht="29.25" customHeight="1">
      <c r="B214" s="544"/>
      <c r="C214" s="49" t="s">
        <v>188</v>
      </c>
      <c r="D214" s="50"/>
      <c r="E214" s="51"/>
      <c r="F214" s="735" t="s">
        <v>22</v>
      </c>
      <c r="G214" s="736"/>
      <c r="H214" s="737"/>
      <c r="I214" s="554">
        <f>-(I147+I154-F147-F154)</f>
        <v>0</v>
      </c>
      <c r="J214" s="555"/>
      <c r="K214" s="556"/>
      <c r="L214" s="554">
        <f>-(L147+L154-I147-I154)</f>
        <v>0</v>
      </c>
      <c r="M214" s="555"/>
      <c r="N214" s="556"/>
      <c r="O214" s="554">
        <f>-(O147+O154-L147-L154)</f>
        <v>0</v>
      </c>
      <c r="P214" s="555"/>
      <c r="Q214" s="556"/>
      <c r="R214" s="554">
        <f>-(R147+R154-O147-O154)</f>
        <v>0</v>
      </c>
      <c r="S214" s="555"/>
      <c r="T214" s="556"/>
      <c r="U214" s="554">
        <f>-(U147+U154-R147-R154)</f>
        <v>0</v>
      </c>
      <c r="V214" s="555"/>
      <c r="W214" s="556"/>
      <c r="X214" s="554">
        <f>-(X147+X154-U147-U154)</f>
        <v>0</v>
      </c>
      <c r="Y214" s="555"/>
      <c r="Z214" s="556"/>
    </row>
    <row r="215" spans="2:26" s="34" customFormat="1" ht="29.25" customHeight="1">
      <c r="B215" s="544"/>
      <c r="C215" s="49" t="s">
        <v>190</v>
      </c>
      <c r="D215" s="50"/>
      <c r="E215" s="51"/>
      <c r="F215" s="735" t="s">
        <v>22</v>
      </c>
      <c r="G215" s="736"/>
      <c r="H215" s="737"/>
      <c r="I215" s="554">
        <f>-(I149+I155-F149-F155)</f>
        <v>0</v>
      </c>
      <c r="J215" s="555"/>
      <c r="K215" s="556"/>
      <c r="L215" s="554">
        <f>-(L149+L155-I149-I155)</f>
        <v>0</v>
      </c>
      <c r="M215" s="555"/>
      <c r="N215" s="556"/>
      <c r="O215" s="554">
        <f>-(O149+O155-L149-L155)</f>
        <v>0</v>
      </c>
      <c r="P215" s="555"/>
      <c r="Q215" s="556"/>
      <c r="R215" s="554">
        <f>-(R149+R155-O149-O155)</f>
        <v>0</v>
      </c>
      <c r="S215" s="555"/>
      <c r="T215" s="556"/>
      <c r="U215" s="554">
        <f>-(U149+U155-R149-R155)</f>
        <v>0</v>
      </c>
      <c r="V215" s="555"/>
      <c r="W215" s="556"/>
      <c r="X215" s="554">
        <f>-(X149+X155-U149-U155)</f>
        <v>0</v>
      </c>
      <c r="Y215" s="555"/>
      <c r="Z215" s="556"/>
    </row>
    <row r="216" spans="1:26" s="34" customFormat="1" ht="29.25" customHeight="1">
      <c r="A216" s="54"/>
      <c r="B216" s="544"/>
      <c r="C216" s="52" t="s">
        <v>184</v>
      </c>
      <c r="D216" s="50"/>
      <c r="E216" s="51"/>
      <c r="F216" s="735" t="s">
        <v>22</v>
      </c>
      <c r="G216" s="736"/>
      <c r="H216" s="737"/>
      <c r="I216" s="730">
        <f>-(I153+I158-F153-F158)</f>
        <v>0</v>
      </c>
      <c r="J216" s="731"/>
      <c r="K216" s="732"/>
      <c r="L216" s="730">
        <f>-(L153+L158-I153-I158)</f>
        <v>0</v>
      </c>
      <c r="M216" s="731"/>
      <c r="N216" s="732"/>
      <c r="O216" s="730">
        <f>-(O153+O158-L153-L158)</f>
        <v>0</v>
      </c>
      <c r="P216" s="731"/>
      <c r="Q216" s="732"/>
      <c r="R216" s="730">
        <f>-(R153+R158-O153-O158)</f>
        <v>0</v>
      </c>
      <c r="S216" s="731"/>
      <c r="T216" s="732"/>
      <c r="U216" s="730">
        <f>-(U153+U158-R153-R158)</f>
        <v>0</v>
      </c>
      <c r="V216" s="731"/>
      <c r="W216" s="732"/>
      <c r="X216" s="730">
        <f>-(X153+X158-U153-U158)</f>
        <v>0</v>
      </c>
      <c r="Y216" s="731"/>
      <c r="Z216" s="732"/>
    </row>
    <row r="217" spans="2:26" s="34" customFormat="1" ht="29.25" customHeight="1" thickBot="1">
      <c r="B217" s="544"/>
      <c r="C217" s="49" t="s">
        <v>183</v>
      </c>
      <c r="D217" s="50"/>
      <c r="E217" s="51"/>
      <c r="F217" s="738" t="s">
        <v>22</v>
      </c>
      <c r="G217" s="739"/>
      <c r="H217" s="740"/>
      <c r="I217" s="590">
        <f>-(I156-F156)</f>
        <v>0</v>
      </c>
      <c r="J217" s="591"/>
      <c r="K217" s="592"/>
      <c r="L217" s="729">
        <f>-(L156-I156)</f>
        <v>0</v>
      </c>
      <c r="M217" s="729"/>
      <c r="N217" s="729"/>
      <c r="O217" s="729">
        <f>-(O156-L156)</f>
        <v>0</v>
      </c>
      <c r="P217" s="729"/>
      <c r="Q217" s="729"/>
      <c r="R217" s="729">
        <f>-(R156-O156)</f>
        <v>0</v>
      </c>
      <c r="S217" s="729"/>
      <c r="T217" s="729"/>
      <c r="U217" s="729">
        <f>-(U156-R156)</f>
        <v>0</v>
      </c>
      <c r="V217" s="729"/>
      <c r="W217" s="729"/>
      <c r="X217" s="729">
        <f>-(X156-U156)</f>
        <v>0</v>
      </c>
      <c r="Y217" s="729"/>
      <c r="Z217" s="729"/>
    </row>
    <row r="218" spans="2:26" s="34" customFormat="1" ht="29.25" customHeight="1" thickBot="1">
      <c r="B218" s="545"/>
      <c r="C218" s="552" t="s">
        <v>58</v>
      </c>
      <c r="D218" s="552"/>
      <c r="E218" s="553"/>
      <c r="F218" s="566" t="s">
        <v>22</v>
      </c>
      <c r="G218" s="733"/>
      <c r="H218" s="734"/>
      <c r="I218" s="557">
        <f>SUM(I211:K217)</f>
        <v>0</v>
      </c>
      <c r="J218" s="558"/>
      <c r="K218" s="559"/>
      <c r="L218" s="557">
        <f>SUM(L211:N217)</f>
        <v>0</v>
      </c>
      <c r="M218" s="558"/>
      <c r="N218" s="559"/>
      <c r="O218" s="557">
        <f>SUM(O211:Q217)</f>
        <v>0</v>
      </c>
      <c r="P218" s="558"/>
      <c r="Q218" s="559"/>
      <c r="R218" s="557">
        <f>SUM(R211:T217)</f>
        <v>0</v>
      </c>
      <c r="S218" s="558"/>
      <c r="T218" s="559"/>
      <c r="U218" s="557">
        <f>SUM(U211:W217)</f>
        <v>0</v>
      </c>
      <c r="V218" s="558"/>
      <c r="W218" s="559"/>
      <c r="X218" s="557">
        <f>SUM(X211:Z217)</f>
        <v>0</v>
      </c>
      <c r="Y218" s="558"/>
      <c r="Z218" s="559"/>
    </row>
    <row r="219" spans="2:26" s="34" customFormat="1" ht="29.25" customHeight="1">
      <c r="B219" s="543" t="s">
        <v>59</v>
      </c>
      <c r="C219" s="55" t="s">
        <v>60</v>
      </c>
      <c r="D219" s="56"/>
      <c r="E219" s="57"/>
      <c r="F219" s="790" t="s">
        <v>22</v>
      </c>
      <c r="G219" s="791"/>
      <c r="H219" s="792"/>
      <c r="I219" s="546">
        <f>I175-F175</f>
        <v>0</v>
      </c>
      <c r="J219" s="547"/>
      <c r="K219" s="548"/>
      <c r="L219" s="546">
        <f>L175-I175</f>
        <v>0</v>
      </c>
      <c r="M219" s="547"/>
      <c r="N219" s="548"/>
      <c r="O219" s="546">
        <f>O175-L175</f>
        <v>0</v>
      </c>
      <c r="P219" s="547"/>
      <c r="Q219" s="548"/>
      <c r="R219" s="546">
        <f>R175-O175</f>
        <v>0</v>
      </c>
      <c r="S219" s="547"/>
      <c r="T219" s="548"/>
      <c r="U219" s="546">
        <f>U175-R175</f>
        <v>0</v>
      </c>
      <c r="V219" s="547"/>
      <c r="W219" s="548"/>
      <c r="X219" s="546">
        <f>X175-U175</f>
        <v>0</v>
      </c>
      <c r="Y219" s="547"/>
      <c r="Z219" s="548"/>
    </row>
    <row r="220" spans="2:26" s="34" customFormat="1" ht="29.25" customHeight="1">
      <c r="B220" s="544"/>
      <c r="C220" s="58" t="s">
        <v>209</v>
      </c>
      <c r="D220" s="59"/>
      <c r="E220" s="60"/>
      <c r="F220" s="560" t="s">
        <v>22</v>
      </c>
      <c r="G220" s="561"/>
      <c r="H220" s="562"/>
      <c r="I220" s="554">
        <f>I164-F164</f>
        <v>0</v>
      </c>
      <c r="J220" s="555"/>
      <c r="K220" s="556"/>
      <c r="L220" s="549">
        <f>L164-I164</f>
        <v>0</v>
      </c>
      <c r="M220" s="550"/>
      <c r="N220" s="551"/>
      <c r="O220" s="549">
        <f>O164-L164</f>
        <v>0</v>
      </c>
      <c r="P220" s="550"/>
      <c r="Q220" s="551"/>
      <c r="R220" s="549">
        <f>R164-O164</f>
        <v>0</v>
      </c>
      <c r="S220" s="550"/>
      <c r="T220" s="551"/>
      <c r="U220" s="549">
        <f>U164-R164</f>
        <v>0</v>
      </c>
      <c r="V220" s="550"/>
      <c r="W220" s="551"/>
      <c r="X220" s="549">
        <f>X164-U164</f>
        <v>0</v>
      </c>
      <c r="Y220" s="550"/>
      <c r="Z220" s="551"/>
    </row>
    <row r="221" spans="2:26" s="34" customFormat="1" ht="29.25" customHeight="1">
      <c r="B221" s="544"/>
      <c r="C221" s="61" t="s">
        <v>160</v>
      </c>
      <c r="D221" s="62"/>
      <c r="E221" s="63"/>
      <c r="F221" s="560" t="s">
        <v>22</v>
      </c>
      <c r="G221" s="561"/>
      <c r="H221" s="562"/>
      <c r="I221" s="554">
        <f>I162-F162</f>
        <v>0</v>
      </c>
      <c r="J221" s="555"/>
      <c r="K221" s="556"/>
      <c r="L221" s="549">
        <f>L162-I162</f>
        <v>0</v>
      </c>
      <c r="M221" s="550"/>
      <c r="N221" s="551"/>
      <c r="O221" s="549">
        <f>O162-L162</f>
        <v>0</v>
      </c>
      <c r="P221" s="550"/>
      <c r="Q221" s="551"/>
      <c r="R221" s="549">
        <f>R162-O162</f>
        <v>0</v>
      </c>
      <c r="S221" s="550"/>
      <c r="T221" s="551"/>
      <c r="U221" s="549">
        <f>U162-R162</f>
        <v>0</v>
      </c>
      <c r="V221" s="550"/>
      <c r="W221" s="551"/>
      <c r="X221" s="549">
        <f>X162-U162</f>
        <v>0</v>
      </c>
      <c r="Y221" s="550"/>
      <c r="Z221" s="551"/>
    </row>
    <row r="222" spans="2:26" s="34" customFormat="1" ht="29.25" customHeight="1">
      <c r="B222" s="544"/>
      <c r="C222" s="61" t="s">
        <v>161</v>
      </c>
      <c r="D222" s="62"/>
      <c r="E222" s="63"/>
      <c r="F222" s="560" t="s">
        <v>22</v>
      </c>
      <c r="G222" s="561"/>
      <c r="H222" s="562"/>
      <c r="I222" s="554">
        <f>I169-F169</f>
        <v>0</v>
      </c>
      <c r="J222" s="555"/>
      <c r="K222" s="556"/>
      <c r="L222" s="549">
        <f>L169-I169</f>
        <v>0</v>
      </c>
      <c r="M222" s="550"/>
      <c r="N222" s="551"/>
      <c r="O222" s="549">
        <f>O169-L169</f>
        <v>0</v>
      </c>
      <c r="P222" s="550"/>
      <c r="Q222" s="551"/>
      <c r="R222" s="549">
        <f>R169-O169</f>
        <v>0</v>
      </c>
      <c r="S222" s="550"/>
      <c r="T222" s="551"/>
      <c r="U222" s="549">
        <f>U169-R169</f>
        <v>0</v>
      </c>
      <c r="V222" s="550"/>
      <c r="W222" s="551"/>
      <c r="X222" s="549">
        <f>X169-U169</f>
        <v>0</v>
      </c>
      <c r="Y222" s="550"/>
      <c r="Z222" s="551"/>
    </row>
    <row r="223" spans="2:26" s="34" customFormat="1" ht="29.25" customHeight="1">
      <c r="B223" s="544"/>
      <c r="C223" s="61" t="s">
        <v>162</v>
      </c>
      <c r="D223" s="62"/>
      <c r="E223" s="63"/>
      <c r="F223" s="560" t="s">
        <v>22</v>
      </c>
      <c r="G223" s="561"/>
      <c r="H223" s="562"/>
      <c r="I223" s="554">
        <f>I170-F170</f>
        <v>0</v>
      </c>
      <c r="J223" s="555"/>
      <c r="K223" s="556"/>
      <c r="L223" s="549">
        <f>L170-I170</f>
        <v>0</v>
      </c>
      <c r="M223" s="550"/>
      <c r="N223" s="551"/>
      <c r="O223" s="549">
        <f>O170-L170</f>
        <v>0</v>
      </c>
      <c r="P223" s="550"/>
      <c r="Q223" s="551"/>
      <c r="R223" s="549">
        <f>R170-O170</f>
        <v>0</v>
      </c>
      <c r="S223" s="550"/>
      <c r="T223" s="551"/>
      <c r="U223" s="549">
        <f>U170-R170</f>
        <v>0</v>
      </c>
      <c r="V223" s="550"/>
      <c r="W223" s="551"/>
      <c r="X223" s="549">
        <f>X170-U170</f>
        <v>0</v>
      </c>
      <c r="Y223" s="550"/>
      <c r="Z223" s="551"/>
    </row>
    <row r="224" spans="2:26" s="34" customFormat="1" ht="29.25" customHeight="1">
      <c r="B224" s="544"/>
      <c r="C224" s="61" t="s">
        <v>163</v>
      </c>
      <c r="D224" s="62"/>
      <c r="E224" s="63"/>
      <c r="F224" s="560" t="s">
        <v>22</v>
      </c>
      <c r="G224" s="561"/>
      <c r="H224" s="562"/>
      <c r="I224" s="554">
        <f>I173-F173</f>
        <v>0</v>
      </c>
      <c r="J224" s="555"/>
      <c r="K224" s="556"/>
      <c r="L224" s="549">
        <f>L173-I173</f>
        <v>0</v>
      </c>
      <c r="M224" s="550"/>
      <c r="N224" s="551"/>
      <c r="O224" s="549">
        <f>O173-L173</f>
        <v>0</v>
      </c>
      <c r="P224" s="550"/>
      <c r="Q224" s="551"/>
      <c r="R224" s="549">
        <f>R173-O173</f>
        <v>0</v>
      </c>
      <c r="S224" s="550"/>
      <c r="T224" s="551"/>
      <c r="U224" s="549">
        <f>U173-R173</f>
        <v>0</v>
      </c>
      <c r="V224" s="550"/>
      <c r="W224" s="551"/>
      <c r="X224" s="549">
        <f>X173-U173</f>
        <v>0</v>
      </c>
      <c r="Y224" s="550"/>
      <c r="Z224" s="551"/>
    </row>
    <row r="225" spans="2:26" s="34" customFormat="1" ht="29.25" customHeight="1" thickBot="1">
      <c r="B225" s="544"/>
      <c r="C225" s="61" t="s">
        <v>192</v>
      </c>
      <c r="D225" s="62"/>
      <c r="E225" s="63"/>
      <c r="F225" s="560" t="s">
        <v>164</v>
      </c>
      <c r="G225" s="561"/>
      <c r="H225" s="562"/>
      <c r="I225" s="554">
        <f>(I172-I173)-(F172-F173)</f>
        <v>0</v>
      </c>
      <c r="J225" s="555"/>
      <c r="K225" s="556"/>
      <c r="L225" s="549">
        <f>(L172-L173)-(I172-I173)</f>
        <v>0</v>
      </c>
      <c r="M225" s="550"/>
      <c r="N225" s="551"/>
      <c r="O225" s="549">
        <f>(O172-O173)-(L172-L173)</f>
        <v>0</v>
      </c>
      <c r="P225" s="550"/>
      <c r="Q225" s="551"/>
      <c r="R225" s="549">
        <f>(R172-R173)-(O172-O173)</f>
        <v>0</v>
      </c>
      <c r="S225" s="550"/>
      <c r="T225" s="551"/>
      <c r="U225" s="549">
        <f>(U172-U173)-(R172-R173)</f>
        <v>0</v>
      </c>
      <c r="V225" s="550"/>
      <c r="W225" s="551"/>
      <c r="X225" s="549">
        <f>(X172-X173)-(U172-U173)</f>
        <v>0</v>
      </c>
      <c r="Y225" s="550"/>
      <c r="Z225" s="551"/>
    </row>
    <row r="226" spans="2:53" s="34" customFormat="1" ht="29.25" customHeight="1" thickBot="1">
      <c r="B226" s="563"/>
      <c r="C226" s="753" t="s">
        <v>61</v>
      </c>
      <c r="D226" s="753"/>
      <c r="E226" s="754"/>
      <c r="F226" s="627" t="s">
        <v>22</v>
      </c>
      <c r="G226" s="759"/>
      <c r="H226" s="760"/>
      <c r="I226" s="761">
        <f>SUM(I219:K225)</f>
        <v>0</v>
      </c>
      <c r="J226" s="762"/>
      <c r="K226" s="763"/>
      <c r="L226" s="747">
        <f>SUM(L219:N225)</f>
        <v>0</v>
      </c>
      <c r="M226" s="748"/>
      <c r="N226" s="749"/>
      <c r="O226" s="747">
        <f>SUM(O219:Q225)</f>
        <v>0</v>
      </c>
      <c r="P226" s="748"/>
      <c r="Q226" s="749"/>
      <c r="R226" s="747">
        <f>SUM(R219:T225)</f>
        <v>0</v>
      </c>
      <c r="S226" s="748"/>
      <c r="T226" s="749"/>
      <c r="U226" s="747">
        <f>SUM(U219:W225)</f>
        <v>0</v>
      </c>
      <c r="V226" s="748"/>
      <c r="W226" s="749"/>
      <c r="X226" s="747">
        <f>SUM(X219:Z225)</f>
        <v>0</v>
      </c>
      <c r="Y226" s="748"/>
      <c r="Z226" s="749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</row>
    <row r="227" spans="2:53" s="34" customFormat="1" ht="29.25" customHeight="1" thickBot="1" thickTop="1">
      <c r="B227" s="776" t="s">
        <v>62</v>
      </c>
      <c r="C227" s="777"/>
      <c r="D227" s="777"/>
      <c r="E227" s="778"/>
      <c r="F227" s="779" t="s">
        <v>22</v>
      </c>
      <c r="G227" s="775"/>
      <c r="H227" s="780"/>
      <c r="I227" s="781">
        <f>I144-F144</f>
        <v>0</v>
      </c>
      <c r="J227" s="758"/>
      <c r="K227" s="782"/>
      <c r="L227" s="764">
        <f>L144-I144</f>
        <v>0</v>
      </c>
      <c r="M227" s="764"/>
      <c r="N227" s="764"/>
      <c r="O227" s="764">
        <f>O144-L144</f>
        <v>0</v>
      </c>
      <c r="P227" s="764"/>
      <c r="Q227" s="764"/>
      <c r="R227" s="764">
        <f>R144-O144</f>
        <v>0</v>
      </c>
      <c r="S227" s="764"/>
      <c r="T227" s="764"/>
      <c r="U227" s="764">
        <f>U144-R144</f>
        <v>0</v>
      </c>
      <c r="V227" s="764"/>
      <c r="W227" s="764"/>
      <c r="X227" s="764">
        <f>X144-U144</f>
        <v>0</v>
      </c>
      <c r="Y227" s="764"/>
      <c r="Z227" s="764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</row>
    <row r="228" spans="2:53" s="34" customFormat="1" ht="29.25" customHeight="1" thickBot="1" thickTop="1">
      <c r="B228" s="773"/>
      <c r="C228" s="773"/>
      <c r="D228" s="773"/>
      <c r="E228" s="773"/>
      <c r="F228" s="774"/>
      <c r="G228" s="775"/>
      <c r="H228" s="775"/>
      <c r="I228" s="758"/>
      <c r="J228" s="758"/>
      <c r="K228" s="758"/>
      <c r="L228" s="758"/>
      <c r="M228" s="758"/>
      <c r="N228" s="758"/>
      <c r="O228" s="758"/>
      <c r="P228" s="758"/>
      <c r="Q228" s="758"/>
      <c r="R228" s="758"/>
      <c r="S228" s="758"/>
      <c r="T228" s="758"/>
      <c r="U228" s="758"/>
      <c r="V228" s="758"/>
      <c r="W228" s="758"/>
      <c r="X228" s="758"/>
      <c r="Y228" s="758"/>
      <c r="Z228" s="758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</row>
    <row r="229" spans="1:26" s="34" customFormat="1" ht="29.25" customHeight="1" thickBot="1" thickTop="1">
      <c r="A229" s="33"/>
      <c r="B229" s="755" t="s">
        <v>63</v>
      </c>
      <c r="C229" s="756"/>
      <c r="D229" s="756"/>
      <c r="E229" s="757"/>
      <c r="F229" s="557">
        <f>F144</f>
        <v>0</v>
      </c>
      <c r="G229" s="712"/>
      <c r="H229" s="713"/>
      <c r="I229" s="557">
        <f>I144</f>
        <v>0</v>
      </c>
      <c r="J229" s="558"/>
      <c r="K229" s="559"/>
      <c r="L229" s="557">
        <f>L144</f>
        <v>0</v>
      </c>
      <c r="M229" s="558"/>
      <c r="N229" s="559"/>
      <c r="O229" s="557">
        <f>O144</f>
        <v>0</v>
      </c>
      <c r="P229" s="558"/>
      <c r="Q229" s="559"/>
      <c r="R229" s="557">
        <f>R144</f>
        <v>0</v>
      </c>
      <c r="S229" s="558"/>
      <c r="T229" s="559"/>
      <c r="U229" s="557">
        <f>U144</f>
        <v>0</v>
      </c>
      <c r="V229" s="558"/>
      <c r="W229" s="559"/>
      <c r="X229" s="557">
        <f>X144</f>
        <v>0</v>
      </c>
      <c r="Y229" s="558"/>
      <c r="Z229" s="559"/>
    </row>
    <row r="230" spans="1:53" s="34" customFormat="1" ht="29.25" customHeight="1">
      <c r="A230" s="33"/>
      <c r="B230" s="750" t="s">
        <v>64</v>
      </c>
      <c r="C230" s="751"/>
      <c r="D230" s="751"/>
      <c r="E230" s="752"/>
      <c r="F230" s="546">
        <f>F169</f>
        <v>0</v>
      </c>
      <c r="G230" s="724"/>
      <c r="H230" s="725"/>
      <c r="I230" s="546">
        <f>I169</f>
        <v>0</v>
      </c>
      <c r="J230" s="547"/>
      <c r="K230" s="548"/>
      <c r="L230" s="546">
        <f>L169</f>
        <v>0</v>
      </c>
      <c r="M230" s="547"/>
      <c r="N230" s="548"/>
      <c r="O230" s="546">
        <f>O169</f>
        <v>0</v>
      </c>
      <c r="P230" s="547"/>
      <c r="Q230" s="548"/>
      <c r="R230" s="546">
        <f>R169</f>
        <v>0</v>
      </c>
      <c r="S230" s="547"/>
      <c r="T230" s="548"/>
      <c r="U230" s="546">
        <f>U169</f>
        <v>0</v>
      </c>
      <c r="V230" s="547"/>
      <c r="W230" s="548"/>
      <c r="X230" s="546">
        <f>X169</f>
        <v>0</v>
      </c>
      <c r="Y230" s="547"/>
      <c r="Z230" s="548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</row>
    <row r="231" spans="1:53" s="34" customFormat="1" ht="29.25" customHeight="1">
      <c r="A231" s="33"/>
      <c r="B231" s="765" t="s">
        <v>65</v>
      </c>
      <c r="C231" s="766"/>
      <c r="D231" s="766"/>
      <c r="E231" s="767"/>
      <c r="F231" s="554">
        <f>F162</f>
        <v>0</v>
      </c>
      <c r="G231" s="718"/>
      <c r="H231" s="719"/>
      <c r="I231" s="554">
        <f>I162</f>
        <v>0</v>
      </c>
      <c r="J231" s="555"/>
      <c r="K231" s="556"/>
      <c r="L231" s="602">
        <f>L162</f>
        <v>0</v>
      </c>
      <c r="M231" s="602"/>
      <c r="N231" s="602"/>
      <c r="O231" s="602">
        <f>O162</f>
        <v>0</v>
      </c>
      <c r="P231" s="602"/>
      <c r="Q231" s="602"/>
      <c r="R231" s="602">
        <f>R162</f>
        <v>0</v>
      </c>
      <c r="S231" s="602"/>
      <c r="T231" s="602"/>
      <c r="U231" s="554">
        <f>U162</f>
        <v>0</v>
      </c>
      <c r="V231" s="555"/>
      <c r="W231" s="556"/>
      <c r="X231" s="554">
        <f>X162</f>
        <v>0</v>
      </c>
      <c r="Y231" s="555"/>
      <c r="Z231" s="556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</row>
    <row r="232" spans="1:53" s="34" customFormat="1" ht="29.25" customHeight="1" thickBot="1">
      <c r="A232" s="33"/>
      <c r="B232" s="770" t="s">
        <v>179</v>
      </c>
      <c r="C232" s="771"/>
      <c r="D232" s="771"/>
      <c r="E232" s="772"/>
      <c r="F232" s="741">
        <f>F170</f>
        <v>0</v>
      </c>
      <c r="G232" s="742"/>
      <c r="H232" s="743"/>
      <c r="I232" s="741">
        <f>I170</f>
        <v>0</v>
      </c>
      <c r="J232" s="745"/>
      <c r="K232" s="746"/>
      <c r="L232" s="744">
        <f>L170</f>
        <v>0</v>
      </c>
      <c r="M232" s="744"/>
      <c r="N232" s="744"/>
      <c r="O232" s="744">
        <f>O170</f>
        <v>0</v>
      </c>
      <c r="P232" s="744"/>
      <c r="Q232" s="744"/>
      <c r="R232" s="744">
        <f>R170</f>
        <v>0</v>
      </c>
      <c r="S232" s="744"/>
      <c r="T232" s="744"/>
      <c r="U232" s="741">
        <f>U170</f>
        <v>0</v>
      </c>
      <c r="V232" s="745"/>
      <c r="W232" s="746"/>
      <c r="X232" s="741">
        <f>X170</f>
        <v>0</v>
      </c>
      <c r="Y232" s="745"/>
      <c r="Z232" s="746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</row>
    <row r="233" spans="1:26" s="34" customFormat="1" ht="29.25" customHeight="1" thickBot="1">
      <c r="A233" s="33"/>
      <c r="B233" s="768" t="s">
        <v>66</v>
      </c>
      <c r="C233" s="697"/>
      <c r="D233" s="697"/>
      <c r="E233" s="698"/>
      <c r="F233" s="557">
        <f>SUM(F230:H232)</f>
        <v>0</v>
      </c>
      <c r="G233" s="712"/>
      <c r="H233" s="713"/>
      <c r="I233" s="557">
        <f>SUM(I230:K232)</f>
        <v>0</v>
      </c>
      <c r="J233" s="558"/>
      <c r="K233" s="559"/>
      <c r="L233" s="744">
        <f>SUM(L230:N232)</f>
        <v>0</v>
      </c>
      <c r="M233" s="744"/>
      <c r="N233" s="744"/>
      <c r="O233" s="744">
        <f>SUM(O230:Q232)</f>
        <v>0</v>
      </c>
      <c r="P233" s="744"/>
      <c r="Q233" s="744"/>
      <c r="R233" s="744">
        <f>SUM(R230:T232)</f>
        <v>0</v>
      </c>
      <c r="S233" s="744"/>
      <c r="T233" s="744"/>
      <c r="U233" s="744">
        <f>SUM(U230:W232)</f>
        <v>0</v>
      </c>
      <c r="V233" s="744"/>
      <c r="W233" s="744"/>
      <c r="X233" s="744">
        <f>SUM(X230:Z232)</f>
        <v>0</v>
      </c>
      <c r="Y233" s="744"/>
      <c r="Z233" s="744"/>
    </row>
    <row r="234" spans="2:26" s="34" customFormat="1" ht="115.5" customHeight="1" thickBot="1">
      <c r="B234" s="769" t="s">
        <v>69</v>
      </c>
      <c r="C234" s="552"/>
      <c r="D234" s="552"/>
      <c r="E234" s="553"/>
      <c r="F234" s="668"/>
      <c r="G234" s="669"/>
      <c r="H234" s="670"/>
      <c r="I234" s="668"/>
      <c r="J234" s="671"/>
      <c r="K234" s="672"/>
      <c r="L234" s="668"/>
      <c r="M234" s="671"/>
      <c r="N234" s="672"/>
      <c r="O234" s="668"/>
      <c r="P234" s="671"/>
      <c r="Q234" s="672"/>
      <c r="R234" s="668"/>
      <c r="S234" s="671"/>
      <c r="T234" s="672"/>
      <c r="U234" s="668"/>
      <c r="V234" s="671"/>
      <c r="W234" s="672"/>
      <c r="X234" s="668"/>
      <c r="Y234" s="671"/>
      <c r="Z234" s="672"/>
    </row>
    <row r="235" spans="2:53" s="34" customFormat="1" ht="29.25" customHeight="1">
      <c r="B235" s="255"/>
      <c r="C235" s="256"/>
      <c r="D235" s="256"/>
      <c r="E235" s="256"/>
      <c r="F235" s="189"/>
      <c r="G235" s="257"/>
      <c r="H235" s="257"/>
      <c r="I235" s="189"/>
      <c r="J235" s="189"/>
      <c r="K235" s="189"/>
      <c r="L235" s="190"/>
      <c r="M235" s="190"/>
      <c r="N235" s="190"/>
      <c r="O235" s="190"/>
      <c r="P235" s="190"/>
      <c r="Q235" s="190"/>
      <c r="R235" s="190"/>
      <c r="S235" s="190"/>
      <c r="T235" s="190"/>
      <c r="U235" s="39"/>
      <c r="V235" s="258"/>
      <c r="W235" s="258"/>
      <c r="X235" s="39"/>
      <c r="Y235" s="258"/>
      <c r="Z235" s="258"/>
      <c r="AC235" s="259"/>
      <c r="AD235" s="259"/>
      <c r="AE235" s="259"/>
      <c r="AF235" s="259"/>
      <c r="AG235" s="259"/>
      <c r="AH235" s="259"/>
      <c r="AI235" s="259"/>
      <c r="AJ235" s="259"/>
      <c r="AK235" s="259"/>
      <c r="AL235" s="259"/>
      <c r="AM235" s="259"/>
      <c r="AN235" s="259"/>
      <c r="AO235" s="259"/>
      <c r="AP235" s="259"/>
      <c r="AQ235" s="259"/>
      <c r="AR235" s="259"/>
      <c r="AS235" s="259"/>
      <c r="AT235" s="259"/>
      <c r="AU235" s="259"/>
      <c r="AV235" s="259"/>
      <c r="AW235" s="259"/>
      <c r="AX235" s="259"/>
      <c r="AY235" s="259"/>
      <c r="AZ235" s="259"/>
      <c r="BA235" s="259"/>
    </row>
    <row r="236" spans="2:53" s="34" customFormat="1" ht="29.25" customHeight="1">
      <c r="B236" s="255"/>
      <c r="C236" s="256"/>
      <c r="D236" s="256"/>
      <c r="E236" s="256"/>
      <c r="F236" s="189"/>
      <c r="G236" s="257"/>
      <c r="H236" s="257"/>
      <c r="I236" s="189"/>
      <c r="J236" s="189"/>
      <c r="K236" s="189"/>
      <c r="L236" s="190"/>
      <c r="M236" s="190"/>
      <c r="N236" s="190"/>
      <c r="O236" s="190"/>
      <c r="P236" s="190"/>
      <c r="Q236" s="190"/>
      <c r="R236" s="190"/>
      <c r="S236" s="190"/>
      <c r="T236" s="190"/>
      <c r="U236" s="39"/>
      <c r="V236" s="258"/>
      <c r="W236" s="258"/>
      <c r="X236" s="39"/>
      <c r="Y236" s="258"/>
      <c r="Z236" s="258"/>
      <c r="AC236" s="259"/>
      <c r="AD236" s="259"/>
      <c r="AE236" s="259"/>
      <c r="AF236" s="259"/>
      <c r="AG236" s="259"/>
      <c r="AH236" s="259"/>
      <c r="AI236" s="259"/>
      <c r="AJ236" s="259"/>
      <c r="AK236" s="259"/>
      <c r="AL236" s="259"/>
      <c r="AM236" s="259"/>
      <c r="AN236" s="259"/>
      <c r="AO236" s="259"/>
      <c r="AP236" s="259"/>
      <c r="AQ236" s="259"/>
      <c r="AR236" s="259"/>
      <c r="AS236" s="259"/>
      <c r="AT236" s="259"/>
      <c r="AU236" s="259"/>
      <c r="AV236" s="259"/>
      <c r="AW236" s="259"/>
      <c r="AX236" s="259"/>
      <c r="AY236" s="259"/>
      <c r="AZ236" s="259"/>
      <c r="BA236" s="259"/>
    </row>
    <row r="237" spans="1:53" s="34" customFormat="1" ht="29.25" customHeight="1">
      <c r="A237" s="25"/>
      <c r="B237" s="19"/>
      <c r="C237" s="19"/>
      <c r="D237" s="25"/>
      <c r="E237" s="25"/>
      <c r="F237" s="25"/>
      <c r="G237" s="260"/>
      <c r="H237" s="260"/>
      <c r="I237" s="25"/>
      <c r="J237" s="260"/>
      <c r="K237" s="260"/>
      <c r="L237" s="25"/>
      <c r="M237" s="260"/>
      <c r="N237" s="260"/>
      <c r="O237" s="25"/>
      <c r="P237" s="260"/>
      <c r="Q237" s="260"/>
      <c r="R237" s="25"/>
      <c r="S237" s="260"/>
      <c r="T237" s="260"/>
      <c r="U237" s="25"/>
      <c r="V237" s="260"/>
      <c r="W237" s="260"/>
      <c r="X237" s="25"/>
      <c r="Y237" s="260"/>
      <c r="Z237" s="260"/>
      <c r="AB237" s="261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</row>
    <row r="238" spans="1:53" s="261" customFormat="1" ht="42" customHeight="1" thickBot="1">
      <c r="A238" s="25"/>
      <c r="B238" s="19" t="s">
        <v>139</v>
      </c>
      <c r="D238" s="27"/>
      <c r="E238" s="27"/>
      <c r="F238" s="262"/>
      <c r="G238" s="262"/>
      <c r="H238" s="262"/>
      <c r="I238" s="263"/>
      <c r="J238" s="263"/>
      <c r="K238" s="263"/>
      <c r="L238" s="262"/>
      <c r="M238" s="262"/>
      <c r="N238" s="262"/>
      <c r="O238" s="262"/>
      <c r="P238" s="262"/>
      <c r="Q238" s="262"/>
      <c r="R238" s="262"/>
      <c r="S238" s="262"/>
      <c r="T238" s="262"/>
      <c r="U238" s="262"/>
      <c r="V238" s="262"/>
      <c r="W238" s="262"/>
      <c r="X238" s="32"/>
      <c r="Y238" s="32"/>
      <c r="Z238" s="25"/>
      <c r="AB238" s="34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</row>
    <row r="239" spans="1:53" s="34" customFormat="1" ht="29.25" customHeight="1" thickBot="1">
      <c r="A239" s="25"/>
      <c r="B239" s="593"/>
      <c r="C239" s="594"/>
      <c r="D239" s="594"/>
      <c r="E239" s="595"/>
      <c r="F239" s="609" t="s">
        <v>16</v>
      </c>
      <c r="G239" s="610"/>
      <c r="H239" s="611"/>
      <c r="I239" s="609" t="s">
        <v>16</v>
      </c>
      <c r="J239" s="612"/>
      <c r="K239" s="613"/>
      <c r="L239" s="566" t="s">
        <v>17</v>
      </c>
      <c r="M239" s="617"/>
      <c r="N239" s="617"/>
      <c r="O239" s="617"/>
      <c r="P239" s="617"/>
      <c r="Q239" s="617"/>
      <c r="R239" s="617"/>
      <c r="S239" s="617"/>
      <c r="T239" s="617"/>
      <c r="U239" s="617"/>
      <c r="V239" s="617"/>
      <c r="W239" s="617"/>
      <c r="X239" s="617"/>
      <c r="Y239" s="617"/>
      <c r="Z239" s="618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</row>
    <row r="240" spans="1:53" s="26" customFormat="1" ht="29.25" customHeight="1" thickBot="1">
      <c r="A240" s="25"/>
      <c r="B240" s="596"/>
      <c r="C240" s="597"/>
      <c r="D240" s="597"/>
      <c r="E240" s="598"/>
      <c r="F240" s="614" t="str">
        <f>F5</f>
        <v>Ｈ　年　月期</v>
      </c>
      <c r="G240" s="615"/>
      <c r="H240" s="616"/>
      <c r="I240" s="614" t="str">
        <f>I5</f>
        <v>Ｈ　年　月期</v>
      </c>
      <c r="J240" s="615"/>
      <c r="K240" s="616"/>
      <c r="L240" s="627" t="str">
        <f>L5</f>
        <v>Ｈ　年　月期</v>
      </c>
      <c r="M240" s="628"/>
      <c r="N240" s="629"/>
      <c r="O240" s="627" t="str">
        <f>O5</f>
        <v>Ｈ　年　月期</v>
      </c>
      <c r="P240" s="628"/>
      <c r="Q240" s="629"/>
      <c r="R240" s="627" t="str">
        <f>R5</f>
        <v>Ｈ　年　月期</v>
      </c>
      <c r="S240" s="628"/>
      <c r="T240" s="629"/>
      <c r="U240" s="627" t="str">
        <f>U5</f>
        <v>Ｈ　年　月期</v>
      </c>
      <c r="V240" s="628"/>
      <c r="W240" s="629"/>
      <c r="X240" s="627" t="str">
        <f>X5</f>
        <v>Ｈ　年　月期</v>
      </c>
      <c r="Y240" s="628"/>
      <c r="Z240" s="629"/>
      <c r="AB240" s="261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</row>
    <row r="241" spans="1:53" s="34" customFormat="1" ht="29.25" customHeight="1">
      <c r="A241" s="25"/>
      <c r="B241" s="264" t="s">
        <v>71</v>
      </c>
      <c r="C241" s="265"/>
      <c r="D241" s="265"/>
      <c r="E241" s="266"/>
      <c r="F241" s="642">
        <f>IF(F159="","",(F144+F145+F146+F147+F148+F149+F150+F151)/(F160+F161+F162+F164+F165+F166+F167+F168))</f>
      </c>
      <c r="G241" s="643"/>
      <c r="H241" s="644"/>
      <c r="I241" s="642">
        <f>IF(I159="","",(I144+I145+I146+I147+I148+I149+I150+I151)/(I160+I161+I162+I164+I165+I166+I167+I168))</f>
      </c>
      <c r="J241" s="643"/>
      <c r="K241" s="644"/>
      <c r="L241" s="619">
        <f>IF(L159="","",(L144+L145+L146+L147+L148+L149+L150+L151)/(L160+L161+L162+L164+L165+L166+L167+L168))</f>
      </c>
      <c r="M241" s="619"/>
      <c r="N241" s="619"/>
      <c r="O241" s="619">
        <f>IF(O159="","",(O144+O145+O146+O147+O148+O149+O150+O151)/(O160+O161+O162+O164+O165+O166+O167+O168))</f>
      </c>
      <c r="P241" s="619"/>
      <c r="Q241" s="619"/>
      <c r="R241" s="619">
        <f>IF(R159="","",(R144+R145+R146+R147+R148+R149+R150+R151)/(R160+R161+R162+R164+R165+R166+R167+R168))</f>
      </c>
      <c r="S241" s="619"/>
      <c r="T241" s="619"/>
      <c r="U241" s="619">
        <f>IF(U159="","",(U144+U145+U146+U147+U148+U149+U150+U151)/(U160+U161+U162+U164+U165+U166+U167+U168))</f>
      </c>
      <c r="V241" s="619"/>
      <c r="W241" s="619"/>
      <c r="X241" s="619">
        <f>IF(X159="","",(X144+X145+X146+X147+X148+X149+X150+X151)/(X160+X161+X162+X164+X165+X166+X167+X168))</f>
      </c>
      <c r="Y241" s="619"/>
      <c r="Z241" s="619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</row>
    <row r="242" spans="2:28" s="25" customFormat="1" ht="29.25" customHeight="1">
      <c r="B242" s="267" t="s">
        <v>72</v>
      </c>
      <c r="C242" s="268"/>
      <c r="D242" s="268"/>
      <c r="E242" s="269"/>
      <c r="F242" s="633">
        <f>IF(F178="","",F178/F179)</f>
      </c>
      <c r="G242" s="634"/>
      <c r="H242" s="635"/>
      <c r="I242" s="633">
        <f>IF(I178="","",I178/I179)</f>
      </c>
      <c r="J242" s="634"/>
      <c r="K242" s="635"/>
      <c r="L242" s="620">
        <f>IF(L178="","",L178/L179)</f>
      </c>
      <c r="M242" s="620"/>
      <c r="N242" s="620"/>
      <c r="O242" s="620">
        <f>IF(O178="","",O178/O179)</f>
      </c>
      <c r="P242" s="620"/>
      <c r="Q242" s="620"/>
      <c r="R242" s="620">
        <f>IF(R178="","",R178/R179)</f>
      </c>
      <c r="S242" s="620"/>
      <c r="T242" s="620"/>
      <c r="U242" s="620">
        <f>IF(U178="","",U178/U179)</f>
      </c>
      <c r="V242" s="620"/>
      <c r="W242" s="620"/>
      <c r="X242" s="620">
        <f>IF(X178="","",X178/X179)</f>
      </c>
      <c r="Y242" s="620"/>
      <c r="Z242" s="620"/>
      <c r="AB242" s="26"/>
    </row>
    <row r="243" spans="2:28" s="25" customFormat="1" ht="29.25" customHeight="1">
      <c r="B243" s="267" t="s">
        <v>73</v>
      </c>
      <c r="C243" s="268"/>
      <c r="D243" s="268"/>
      <c r="E243" s="269"/>
      <c r="F243" s="633">
        <f>IF(F179="","",(F162+F164+F169+F173)/F179)</f>
      </c>
      <c r="G243" s="634"/>
      <c r="H243" s="635"/>
      <c r="I243" s="633">
        <f>IF(I179="","",(I162+I164+I169+I173)/I179)</f>
      </c>
      <c r="J243" s="634"/>
      <c r="K243" s="635"/>
      <c r="L243" s="621">
        <f>IF(L179="","",(L162+L164+L169+L173)/L179)</f>
      </c>
      <c r="M243" s="622"/>
      <c r="N243" s="623"/>
      <c r="O243" s="621">
        <f>IF(O179="","",(O162+O164+O169+O173)/O179)</f>
      </c>
      <c r="P243" s="622"/>
      <c r="Q243" s="623"/>
      <c r="R243" s="621">
        <f>IF(R179="","",(R162+R164+R169+R173)/R179)</f>
      </c>
      <c r="S243" s="622"/>
      <c r="T243" s="623"/>
      <c r="U243" s="621">
        <f>IF(U179="","",(U162+U164+U169+U173)/U179)</f>
      </c>
      <c r="V243" s="622"/>
      <c r="W243" s="623"/>
      <c r="X243" s="621">
        <f>IF(X179="","",(X162+X164+X169+X173)/X179)</f>
      </c>
      <c r="Y243" s="622"/>
      <c r="Z243" s="623"/>
      <c r="AB243" s="34"/>
    </row>
    <row r="244" spans="2:26" s="25" customFormat="1" ht="29.25" customHeight="1">
      <c r="B244" s="267" t="s">
        <v>74</v>
      </c>
      <c r="C244" s="268"/>
      <c r="D244" s="268"/>
      <c r="E244" s="269"/>
      <c r="F244" s="645">
        <f>IF(F159="","",(F145+F146)/(F7/12))</f>
      </c>
      <c r="G244" s="646"/>
      <c r="H244" s="647"/>
      <c r="I244" s="645">
        <f>IF(I159="","",(I145+I146)/(I7/12))</f>
      </c>
      <c r="J244" s="646"/>
      <c r="K244" s="647"/>
      <c r="L244" s="624">
        <f>IF(L159="","",(L145+L146)/(L7/12))</f>
      </c>
      <c r="M244" s="625"/>
      <c r="N244" s="626"/>
      <c r="O244" s="624">
        <f>IF(O159="","",(O145+O146)/(O7/12))</f>
      </c>
      <c r="P244" s="625"/>
      <c r="Q244" s="626"/>
      <c r="R244" s="624">
        <f>IF(R159="","",(R145+R146)/(R7/12))</f>
      </c>
      <c r="S244" s="625"/>
      <c r="T244" s="626"/>
      <c r="U244" s="624">
        <f>IF(U159="","",(U145+U146)/(U7/12))</f>
      </c>
      <c r="V244" s="625"/>
      <c r="W244" s="626"/>
      <c r="X244" s="624">
        <f>IF(X159="","",(X145+X146)/(X7/12))</f>
      </c>
      <c r="Y244" s="625"/>
      <c r="Z244" s="626"/>
    </row>
    <row r="245" spans="2:26" s="25" customFormat="1" ht="29.25" customHeight="1">
      <c r="B245" s="267" t="s">
        <v>75</v>
      </c>
      <c r="C245" s="268"/>
      <c r="D245" s="268"/>
      <c r="E245" s="269"/>
      <c r="F245" s="645">
        <f>IF(F159="","",F148/(F7/12))</f>
      </c>
      <c r="G245" s="646"/>
      <c r="H245" s="647"/>
      <c r="I245" s="645">
        <f>IF(I159="","",I148/(I7/12))</f>
      </c>
      <c r="J245" s="646"/>
      <c r="K245" s="647"/>
      <c r="L245" s="624">
        <f>IF(L159="","",L148/(L7/12))</f>
      </c>
      <c r="M245" s="625"/>
      <c r="N245" s="626"/>
      <c r="O245" s="624">
        <f>IF(O159="","",O148/(O7/12))</f>
      </c>
      <c r="P245" s="625"/>
      <c r="Q245" s="626"/>
      <c r="R245" s="624">
        <f>IF(R159="","",R148/(R7/12))</f>
      </c>
      <c r="S245" s="625"/>
      <c r="T245" s="626"/>
      <c r="U245" s="624">
        <f>IF(U159="","",U148/(U7/12))</f>
      </c>
      <c r="V245" s="625"/>
      <c r="W245" s="626"/>
      <c r="X245" s="624">
        <f>IF(X159="","",X148/(X7/12))</f>
      </c>
      <c r="Y245" s="625"/>
      <c r="Z245" s="626"/>
    </row>
    <row r="246" spans="2:26" s="25" customFormat="1" ht="29.25" customHeight="1">
      <c r="B246" s="267" t="s">
        <v>76</v>
      </c>
      <c r="C246" s="268"/>
      <c r="D246" s="268"/>
      <c r="E246" s="269"/>
      <c r="F246" s="645">
        <f>IF(F159="","",(F160+F161)/(F7/12))</f>
      </c>
      <c r="G246" s="646"/>
      <c r="H246" s="647"/>
      <c r="I246" s="645">
        <f>IF(I159="","",(I160+I161)/(I7/12))</f>
      </c>
      <c r="J246" s="646"/>
      <c r="K246" s="647"/>
      <c r="L246" s="624">
        <f>IF(L159="","",(L160+L161)/(L7/12))</f>
      </c>
      <c r="M246" s="625"/>
      <c r="N246" s="626"/>
      <c r="O246" s="624">
        <f>IF(O159="","",(O160+O161)/(O7/12))</f>
      </c>
      <c r="P246" s="625"/>
      <c r="Q246" s="626"/>
      <c r="R246" s="624">
        <f>IF(R159="","",(R160+R161)/(R7/12))</f>
      </c>
      <c r="S246" s="625"/>
      <c r="T246" s="626"/>
      <c r="U246" s="624">
        <f>IF(U159="","",(U160+U161)/(U7/12))</f>
      </c>
      <c r="V246" s="625"/>
      <c r="W246" s="626"/>
      <c r="X246" s="624">
        <f>IF(X159="","",(X160+X161)/(X7/12))</f>
      </c>
      <c r="Y246" s="625"/>
      <c r="Z246" s="626"/>
    </row>
    <row r="247" spans="2:26" s="25" customFormat="1" ht="29.25" customHeight="1">
      <c r="B247" s="267" t="s">
        <v>77</v>
      </c>
      <c r="C247" s="268"/>
      <c r="D247" s="268"/>
      <c r="E247" s="269"/>
      <c r="F247" s="633">
        <f>IF(F179="","",F57/F179)</f>
      </c>
      <c r="G247" s="634"/>
      <c r="H247" s="635"/>
      <c r="I247" s="633">
        <f>IF(I179="","",I57/I179)</f>
      </c>
      <c r="J247" s="634"/>
      <c r="K247" s="635"/>
      <c r="L247" s="621">
        <f>IF(L179="","",L57/L179)</f>
      </c>
      <c r="M247" s="622"/>
      <c r="N247" s="623"/>
      <c r="O247" s="621">
        <f>IF(O179="","",O57/O179)</f>
      </c>
      <c r="P247" s="622"/>
      <c r="Q247" s="623"/>
      <c r="R247" s="621">
        <f>IF(R179="","",R57/R179)</f>
      </c>
      <c r="S247" s="622"/>
      <c r="T247" s="623"/>
      <c r="U247" s="621">
        <f>IF(U179="","",U57/U179)</f>
      </c>
      <c r="V247" s="622"/>
      <c r="W247" s="623"/>
      <c r="X247" s="621">
        <f>IF(X179="","",X57/X179)</f>
      </c>
      <c r="Y247" s="622"/>
      <c r="Z247" s="623"/>
    </row>
    <row r="248" spans="2:26" s="25" customFormat="1" ht="29.25" customHeight="1">
      <c r="B248" s="267" t="s">
        <v>78</v>
      </c>
      <c r="C248" s="268"/>
      <c r="D248" s="268"/>
      <c r="E248" s="269"/>
      <c r="F248" s="633">
        <f>IF(F7="","",F12/F7)</f>
      </c>
      <c r="G248" s="634"/>
      <c r="H248" s="635"/>
      <c r="I248" s="633">
        <f>IF(I7="","",I12/I7)</f>
      </c>
      <c r="J248" s="634"/>
      <c r="K248" s="635"/>
      <c r="L248" s="621">
        <f>IF(L7="","",L12/L7)</f>
      </c>
      <c r="M248" s="622"/>
      <c r="N248" s="623"/>
      <c r="O248" s="621">
        <f>IF(O7="","",O12/O7)</f>
      </c>
      <c r="P248" s="622"/>
      <c r="Q248" s="623"/>
      <c r="R248" s="621">
        <f>IF(R7="","",R12/R7)</f>
      </c>
      <c r="S248" s="622"/>
      <c r="T248" s="623"/>
      <c r="U248" s="621">
        <f>IF(U7="","",U12/U7)</f>
      </c>
      <c r="V248" s="622"/>
      <c r="W248" s="623"/>
      <c r="X248" s="621">
        <f>IF(X7="","",X12/X7)</f>
      </c>
      <c r="Y248" s="622"/>
      <c r="Z248" s="623"/>
    </row>
    <row r="249" spans="2:26" s="25" customFormat="1" ht="29.25" customHeight="1">
      <c r="B249" s="267" t="s">
        <v>79</v>
      </c>
      <c r="C249" s="268"/>
      <c r="D249" s="268"/>
      <c r="E249" s="269"/>
      <c r="F249" s="633">
        <f>IF(F7="","",F57/F7)</f>
      </c>
      <c r="G249" s="634"/>
      <c r="H249" s="635"/>
      <c r="I249" s="633">
        <f>IF(I7="","",I57/I7)</f>
      </c>
      <c r="J249" s="634"/>
      <c r="K249" s="635"/>
      <c r="L249" s="621">
        <f>IF(L7="","",L57/L7)</f>
      </c>
      <c r="M249" s="622"/>
      <c r="N249" s="623"/>
      <c r="O249" s="621">
        <f>IF(O7="","",O57/O7)</f>
      </c>
      <c r="P249" s="622"/>
      <c r="Q249" s="623"/>
      <c r="R249" s="621">
        <f>IF(R7="","",R57/R7)</f>
      </c>
      <c r="S249" s="622"/>
      <c r="T249" s="623"/>
      <c r="U249" s="621">
        <f>IF(U7="","",U57/U7)</f>
      </c>
      <c r="V249" s="622"/>
      <c r="W249" s="623"/>
      <c r="X249" s="621">
        <f>IF(X7="","",X57/X7)</f>
      </c>
      <c r="Y249" s="622"/>
      <c r="Z249" s="623"/>
    </row>
    <row r="250" spans="2:26" s="25" customFormat="1" ht="29.25" customHeight="1">
      <c r="B250" s="267" t="s">
        <v>80</v>
      </c>
      <c r="C250" s="268"/>
      <c r="D250" s="268"/>
      <c r="E250" s="269"/>
      <c r="F250" s="630" t="e">
        <f>IF(F252="","",F253/(1-F252))</f>
        <v>#VALUE!</v>
      </c>
      <c r="G250" s="631"/>
      <c r="H250" s="632"/>
      <c r="I250" s="630" t="e">
        <f>IF(I252="","",I253/(1-I252))</f>
        <v>#VALUE!</v>
      </c>
      <c r="J250" s="631"/>
      <c r="K250" s="632"/>
      <c r="L250" s="554" t="e">
        <f>IF(L252="","",L253/(1-L252))</f>
        <v>#VALUE!</v>
      </c>
      <c r="M250" s="555"/>
      <c r="N250" s="556"/>
      <c r="O250" s="554" t="e">
        <f>IF(O252="","",O253/(1-O252))</f>
        <v>#VALUE!</v>
      </c>
      <c r="P250" s="555"/>
      <c r="Q250" s="556"/>
      <c r="R250" s="554" t="e">
        <f>IF(R252="","",R253/(1-R252))</f>
        <v>#VALUE!</v>
      </c>
      <c r="S250" s="555"/>
      <c r="T250" s="556"/>
      <c r="U250" s="554" t="e">
        <f>IF(U252="","",U253/(1-U252))</f>
        <v>#VALUE!</v>
      </c>
      <c r="V250" s="555"/>
      <c r="W250" s="556"/>
      <c r="X250" s="554" t="e">
        <f>IF(X252="","",X253/(1-X252))</f>
        <v>#VALUE!</v>
      </c>
      <c r="Y250" s="555"/>
      <c r="Z250" s="556"/>
    </row>
    <row r="251" spans="2:26" s="25" customFormat="1" ht="29.25" customHeight="1">
      <c r="B251" s="267" t="s">
        <v>81</v>
      </c>
      <c r="C251" s="268"/>
      <c r="D251" s="268"/>
      <c r="E251" s="269"/>
      <c r="F251" s="633">
        <f>IF(F7="","",F250/F7)</f>
      </c>
      <c r="G251" s="634"/>
      <c r="H251" s="635"/>
      <c r="I251" s="633">
        <f>IF(I7="","",I250/I7)</f>
      </c>
      <c r="J251" s="634"/>
      <c r="K251" s="635"/>
      <c r="L251" s="621">
        <f>IF(L7="","",L250/L7)</f>
      </c>
      <c r="M251" s="622"/>
      <c r="N251" s="623"/>
      <c r="O251" s="621">
        <f>IF(O7="","",O250/O7)</f>
      </c>
      <c r="P251" s="622"/>
      <c r="Q251" s="623"/>
      <c r="R251" s="621">
        <f>IF(R7="","",R250/R7)</f>
      </c>
      <c r="S251" s="622"/>
      <c r="T251" s="623"/>
      <c r="U251" s="621">
        <f>IF(U7="","",U250/U7)</f>
      </c>
      <c r="V251" s="622"/>
      <c r="W251" s="623"/>
      <c r="X251" s="621">
        <f>IF(X7="","",X250/X7)</f>
      </c>
      <c r="Y251" s="622"/>
      <c r="Z251" s="623"/>
    </row>
    <row r="252" spans="2:26" s="25" customFormat="1" ht="29.25" customHeight="1">
      <c r="B252" s="267" t="s">
        <v>82</v>
      </c>
      <c r="C252" s="268"/>
      <c r="D252" s="268"/>
      <c r="E252" s="269"/>
      <c r="F252" s="633" t="e">
        <f>IF(AND(F42="",F43="",F44="",F45=""),"",'数値計画'!F81+'数値計画'!F82+'数値計画'!F85+'数値計画'!F86+'数値計画'!F87+'数値計画'!F88+'数値計画'!F89+'数値計画'!F90+'数値計画'!F102+'数値計画'!F40+'数値計画'!F39+'数値計画'!F28+'数値計画'!F24*0.5+'数値計画'!F20*0.5+'数値計画'!F19+'数値計画'!F18+'数値計画'!F8+'数値計画'!F10)/F7</f>
        <v>#VALUE!</v>
      </c>
      <c r="G252" s="634"/>
      <c r="H252" s="635"/>
      <c r="I252" s="633" t="e">
        <f>IF(AND(I42="",I43="",I44="",I45=""),"",'数値計画'!I81+'数値計画'!I82+'数値計画'!I85+'数値計画'!I86+'数値計画'!I87+'数値計画'!I88+'数値計画'!I89+'数値計画'!I90+'数値計画'!I102+'数値計画'!I40+'数値計画'!I39+'数値計画'!I28+'数値計画'!I24*0.5+'数値計画'!I20*0.5+'数値計画'!I19+'数値計画'!I18+'数値計画'!I8+'数値計画'!I10)/I7</f>
        <v>#VALUE!</v>
      </c>
      <c r="J252" s="634"/>
      <c r="K252" s="635"/>
      <c r="L252" s="621" t="e">
        <f>IF(AND(L42="",L43="",L44="",L45=""),"",'数値計画'!L81+'数値計画'!L82+'数値計画'!L85+'数値計画'!L86+'数値計画'!L87+'数値計画'!L88+'数値計画'!L89+'数値計画'!L90+'数値計画'!L102+'数値計画'!L40+'数値計画'!L39+'数値計画'!L28+'数値計画'!L24*0.5+'数値計画'!L20*0.5+'数値計画'!L19+'数値計画'!L18+'数値計画'!L8+'数値計画'!L10)/L7</f>
        <v>#VALUE!</v>
      </c>
      <c r="M252" s="622"/>
      <c r="N252" s="623"/>
      <c r="O252" s="621" t="e">
        <f>IF(AND(O42="",O43="",O44="",O45=""),"",'数値計画'!O81+'数値計画'!O82+'数値計画'!O85+'数値計画'!O86+'数値計画'!O87+'数値計画'!O88+'数値計画'!O89+'数値計画'!O90+'数値計画'!O102+'数値計画'!O40+'数値計画'!O39+'数値計画'!O28+'数値計画'!O24*0.5+'数値計画'!O20*0.5+'数値計画'!O19+'数値計画'!O18+'数値計画'!O8+'数値計画'!O10)/O7</f>
        <v>#VALUE!</v>
      </c>
      <c r="P252" s="622"/>
      <c r="Q252" s="623"/>
      <c r="R252" s="621" t="e">
        <f>IF(AND(R42="",R43="",R44="",R45=""),"",'数値計画'!R81+'数値計画'!R82+'数値計画'!R85+'数値計画'!R86+'数値計画'!R87+'数値計画'!R88+'数値計画'!R89+'数値計画'!R90+'数値計画'!R102+'数値計画'!R40+'数値計画'!R39+'数値計画'!R28+'数値計画'!R24*0.5+'数値計画'!R20*0.5+'数値計画'!R19+'数値計画'!R18+'数値計画'!R8+'数値計画'!R10)/R7</f>
        <v>#VALUE!</v>
      </c>
      <c r="S252" s="622"/>
      <c r="T252" s="623"/>
      <c r="U252" s="621" t="e">
        <f>IF(AND(U42="",U43="",U44="",U45=""),"",'数値計画'!U81+'数値計画'!U82+'数値計画'!U85+'数値計画'!U86+'数値計画'!U87+'数値計画'!U88+'数値計画'!U89+'数値計画'!U90+'数値計画'!U102+'数値計画'!U40+'数値計画'!U39+'数値計画'!U28+'数値計画'!U24*0.5+'数値計画'!U20*0.5+'数値計画'!U19+'数値計画'!U18+'数値計画'!U8+'数値計画'!U10)/U7</f>
        <v>#VALUE!</v>
      </c>
      <c r="V252" s="622"/>
      <c r="W252" s="623"/>
      <c r="X252" s="621" t="e">
        <f>IF(AND(X42="",X43="",X44="",X45=""),"",'数値計画'!X81+'数値計画'!X82+'数値計画'!X85+'数値計画'!X86+'数値計画'!X87+'数値計画'!X88+'数値計画'!X89+'数値計画'!X90+'数値計画'!X102+'数値計画'!X40+'数値計画'!X39+'数値計画'!X28+'数値計画'!X24*0.5+'数値計画'!X20*0.5+'数値計画'!X19+'数値計画'!X18+'数値計画'!X8+'数値計画'!X10)/X7</f>
        <v>#VALUE!</v>
      </c>
      <c r="Y252" s="622"/>
      <c r="Z252" s="623"/>
    </row>
    <row r="253" spans="2:26" s="25" customFormat="1" ht="29.25" customHeight="1">
      <c r="B253" s="267" t="s">
        <v>29</v>
      </c>
      <c r="C253" s="268"/>
      <c r="D253" s="268"/>
      <c r="E253" s="269"/>
      <c r="F253" s="630">
        <f>IF(AND(F48="",F50="",F51="",F52="",F53="",F54=""),"",'数値計画'!F13+'数値計画'!F14+'数値計画'!F15+'数値計画'!F16+'数値計画'!F17+'数値計画'!F20*0.5+'数値計画'!F21+'数値計画'!F22+'数値計画'!F23+'数値計画'!F24*0.5+'数値計画'!F25+'数値計画'!F26+'数値計画'!F27+'数値計画'!F29+'数値計画'!F30+'数値計画'!F31+'数値計画'!F32+'数値計画'!F33+'数値計画'!F34+'数値計画'!F35+'数値計画'!F36+'数値計画'!F37+'数値計画'!F38+'数値計画'!F41+'数値計画'!F42+'数値計画'!F43+'数値計画'!F84+'数値計画'!F91+'数値計画'!F92+'数値計画'!F93+'数値計画'!F94+'数値計画'!F95+'数値計画'!F96+'数値計画'!F97+'数値計画'!F98+'数値計画'!F99+'数値計画'!F100+'数値計画'!F52+'数値計画'!F53+'数値計画'!F54+'数値計画'!F55-'数値計画'!F46-'数値計画'!F47-'数値計画'!F48-'数値計画'!F49-'数値計画'!F50)</f>
      </c>
      <c r="G253" s="631"/>
      <c r="H253" s="632"/>
      <c r="I253" s="630">
        <f>IF(AND(I48="",I50="",I51="",I52="",I53="",I54=""),"",'数値計画'!I13+'数値計画'!I14+'数値計画'!I15+'数値計画'!I16+'数値計画'!I17+'数値計画'!I20*0.5+'数値計画'!I21+'数値計画'!I22+'数値計画'!I23+'数値計画'!I24*0.5+'数値計画'!I25+'数値計画'!I26+'数値計画'!I27+'数値計画'!I29+'数値計画'!I30+'数値計画'!I31+'数値計画'!I32+'数値計画'!I33+'数値計画'!I34+'数値計画'!I35+'数値計画'!I36+'数値計画'!I37+'数値計画'!I38+'数値計画'!I41+'数値計画'!I42+'数値計画'!I43+'数値計画'!I84+'数値計画'!I91+'数値計画'!I92+'数値計画'!I93+'数値計画'!I94+'数値計画'!I95+'数値計画'!I96+'数値計画'!I97+'数値計画'!I98+'数値計画'!I99+'数値計画'!I100+'数値計画'!I52+'数値計画'!I53+'数値計画'!I54+'数値計画'!I55-'数値計画'!I46-'数値計画'!I47-'数値計画'!I48-'数値計画'!I49-'数値計画'!I50)</f>
      </c>
      <c r="J253" s="631"/>
      <c r="K253" s="632"/>
      <c r="L253" s="554">
        <f>IF(AND(L48="",L50="",L51="",L52="",L53="",L54=""),"",'数値計画'!L13+'数値計画'!L14+'数値計画'!L15+'数値計画'!L16+'数値計画'!L17+'数値計画'!L20*0.5+'数値計画'!L21+'数値計画'!L22+'数値計画'!L23+'数値計画'!L24*0.5+'数値計画'!L25+'数値計画'!L26+'数値計画'!L27+'数値計画'!L29+'数値計画'!L30+'数値計画'!L31+'数値計画'!L32+'数値計画'!L33+'数値計画'!L34+'数値計画'!L35+'数値計画'!L36+'数値計画'!L37+'数値計画'!L38+'数値計画'!L41+'数値計画'!L42+'数値計画'!L43+'数値計画'!L84+'数値計画'!L91+'数値計画'!L92+'数値計画'!L93+'数値計画'!L94+'数値計画'!L95+'数値計画'!L96+'数値計画'!L97+'数値計画'!L98+'数値計画'!L99+'数値計画'!L100+'数値計画'!L52+'数値計画'!L53+'数値計画'!L54+'数値計画'!L55-'数値計画'!L46-'数値計画'!L47-'数値計画'!L48-'数値計画'!L49-'数値計画'!L50)</f>
      </c>
      <c r="M253" s="555"/>
      <c r="N253" s="556"/>
      <c r="O253" s="554">
        <f>IF(AND(O48="",O50="",O51="",O52="",O53="",O54=""),"",'数値計画'!O13+'数値計画'!O14+'数値計画'!O15+'数値計画'!O16+'数値計画'!O17+'数値計画'!O20*0.5+'数値計画'!O21+'数値計画'!O22+'数値計画'!O23+'数値計画'!O24*0.5+'数値計画'!O25+'数値計画'!O26+'数値計画'!O27+'数値計画'!O29+'数値計画'!O30+'数値計画'!O31+'数値計画'!O32+'数値計画'!O33+'数値計画'!O34+'数値計画'!O35+'数値計画'!O36+'数値計画'!O37+'数値計画'!O38+'数値計画'!O41+'数値計画'!O42+'数値計画'!O43+'数値計画'!O84+'数値計画'!O91+'数値計画'!O92+'数値計画'!O93+'数値計画'!O94+'数値計画'!O95+'数値計画'!O96+'数値計画'!O97+'数値計画'!O98+'数値計画'!O99+'数値計画'!O100+'数値計画'!O52+'数値計画'!O53+'数値計画'!O54+'数値計画'!O55-'数値計画'!O46-'数値計画'!O47-'数値計画'!O48-'数値計画'!O49-'数値計画'!O50)</f>
      </c>
      <c r="P253" s="555"/>
      <c r="Q253" s="556"/>
      <c r="R253" s="554">
        <f>IF(AND(R48="",R50="",R51="",R52="",R53="",R54=""),"",'数値計画'!R13+'数値計画'!R14+'数値計画'!R15+'数値計画'!R16+'数値計画'!R17+'数値計画'!R20*0.5+'数値計画'!R21+'数値計画'!R22+'数値計画'!R23+'数値計画'!R24*0.5+'数値計画'!R25+'数値計画'!R26+'数値計画'!R27+'数値計画'!R29+'数値計画'!R30+'数値計画'!R31+'数値計画'!R32+'数値計画'!R33+'数値計画'!R34+'数値計画'!R35+'数値計画'!R36+'数値計画'!R37+'数値計画'!R38+'数値計画'!R41+'数値計画'!R42+'数値計画'!R43+'数値計画'!R84+'数値計画'!R91+'数値計画'!R92+'数値計画'!R93+'数値計画'!R94+'数値計画'!R95+'数値計画'!R96+'数値計画'!R97+'数値計画'!R98+'数値計画'!R99+'数値計画'!R100+'数値計画'!R52+'数値計画'!R53+'数値計画'!R54+'数値計画'!R55-'数値計画'!R46-'数値計画'!R47-'数値計画'!R48-'数値計画'!R49-'数値計画'!R50)</f>
      </c>
      <c r="S253" s="555"/>
      <c r="T253" s="556"/>
      <c r="U253" s="554">
        <f>IF(AND(U48="",U50="",U51="",U52="",U53="",U54=""),"",'数値計画'!U13+'数値計画'!U14+'数値計画'!U15+'数値計画'!U16+'数値計画'!U17+'数値計画'!U20*0.5+'数値計画'!U21+'数値計画'!U22+'数値計画'!U23+'数値計画'!U24*0.5+'数値計画'!U25+'数値計画'!U26+'数値計画'!U27+'数値計画'!U29+'数値計画'!U30+'数値計画'!U31+'数値計画'!U32+'数値計画'!U33+'数値計画'!U34+'数値計画'!U35+'数値計画'!U36+'数値計画'!U37+'数値計画'!U38+'数値計画'!U41+'数値計画'!U42+'数値計画'!U43+'数値計画'!U84+'数値計画'!U91+'数値計画'!U92+'数値計画'!U93+'数値計画'!U94+'数値計画'!U95+'数値計画'!U96+'数値計画'!U97+'数値計画'!U98+'数値計画'!U99+'数値計画'!U100+'数値計画'!U52+'数値計画'!U53+'数値計画'!U54+'数値計画'!U55-'数値計画'!U46-'数値計画'!U47-'数値計画'!U48-'数値計画'!U49-'数値計画'!U50)</f>
      </c>
      <c r="V253" s="555"/>
      <c r="W253" s="556"/>
      <c r="X253" s="554">
        <f>IF(AND(X48="",X50="",X51="",X52="",X53="",X54=""),"",'数値計画'!X13+'数値計画'!X14+'数値計画'!X15+'数値計画'!X16+'数値計画'!X17+'数値計画'!X20*0.5+'数値計画'!X21+'数値計画'!X22+'数値計画'!X23+'数値計画'!X24*0.5+'数値計画'!X25+'数値計画'!X26+'数値計画'!X27+'数値計画'!X29+'数値計画'!X30+'数値計画'!X31+'数値計画'!X32+'数値計画'!X33+'数値計画'!X34+'数値計画'!X35+'数値計画'!X36+'数値計画'!X37+'数値計画'!X38+'数値計画'!X41+'数値計画'!X42+'数値計画'!X43+'数値計画'!X84+'数値計画'!X91+'数値計画'!X92+'数値計画'!X93+'数値計画'!X94+'数値計画'!X95+'数値計画'!X96+'数値計画'!X97+'数値計画'!X98+'数値計画'!X99+'数値計画'!X100+'数値計画'!X52+'数値計画'!X53+'数値計画'!X54+'数値計画'!X55-'数値計画'!X46-'数値計画'!X47-'数値計画'!X48-'数値計画'!X49-'数値計画'!X50)</f>
      </c>
      <c r="Y253" s="555"/>
      <c r="Z253" s="556"/>
    </row>
    <row r="254" spans="2:26" s="25" customFormat="1" ht="29.25" customHeight="1">
      <c r="B254" s="267" t="s">
        <v>83</v>
      </c>
      <c r="C254" s="268"/>
      <c r="D254" s="268"/>
      <c r="E254" s="269"/>
      <c r="F254" s="630">
        <f>IF(F159="","",F162+F164+F169+F170+F173-F144-F157)</f>
      </c>
      <c r="G254" s="631"/>
      <c r="H254" s="632"/>
      <c r="I254" s="630">
        <f>IF(I159="","",I162+I164+I169+I170+I173-I144-I157)</f>
      </c>
      <c r="J254" s="631"/>
      <c r="K254" s="632"/>
      <c r="L254" s="554">
        <f>IF(L159="","",L162+L164+L169+L170+L173-L144-L157)</f>
      </c>
      <c r="M254" s="555"/>
      <c r="N254" s="556"/>
      <c r="O254" s="554">
        <f>IF(O159="","",O162+O164+O169+O170+O173-O144-O157)</f>
      </c>
      <c r="P254" s="555"/>
      <c r="Q254" s="556"/>
      <c r="R254" s="554">
        <f>IF(R159="","",R162+R164+R169+R170+R173-R144-R157)</f>
      </c>
      <c r="S254" s="555"/>
      <c r="T254" s="556"/>
      <c r="U254" s="554">
        <f>IF(U159="","",U162+U164+U169+U170+U173-U144-U157)</f>
      </c>
      <c r="V254" s="555"/>
      <c r="W254" s="556"/>
      <c r="X254" s="554">
        <f>IF(X159="","",X162+X164+X169+X170+X173-X144-X157)</f>
      </c>
      <c r="Y254" s="555"/>
      <c r="Z254" s="556"/>
    </row>
    <row r="255" spans="2:26" s="25" customFormat="1" ht="29.25" customHeight="1">
      <c r="B255" s="267" t="s">
        <v>51</v>
      </c>
      <c r="C255" s="268"/>
      <c r="D255" s="268"/>
      <c r="E255" s="269"/>
      <c r="F255" s="630">
        <f>F145+F146+F148-F160-F161-F165</f>
        <v>0</v>
      </c>
      <c r="G255" s="631"/>
      <c r="H255" s="632"/>
      <c r="I255" s="630">
        <f>I145+I146+I148-I160-I161-I165</f>
        <v>0</v>
      </c>
      <c r="J255" s="631"/>
      <c r="K255" s="632"/>
      <c r="L255" s="554">
        <f>L145+L146+L148-L160-L161-L165</f>
        <v>0</v>
      </c>
      <c r="M255" s="555"/>
      <c r="N255" s="556"/>
      <c r="O255" s="554">
        <f>O145+O146+O148-O160-O161-O165</f>
        <v>0</v>
      </c>
      <c r="P255" s="555"/>
      <c r="Q255" s="556"/>
      <c r="R255" s="554">
        <f>R145+R146+R148-R160-R161-R165</f>
        <v>0</v>
      </c>
      <c r="S255" s="555"/>
      <c r="T255" s="556"/>
      <c r="U255" s="554">
        <f>U145+U146+U148-U160-U161-U165</f>
        <v>0</v>
      </c>
      <c r="V255" s="555"/>
      <c r="W255" s="556"/>
      <c r="X255" s="554">
        <f>X145+X146+X148-X160-X161-X165</f>
        <v>0</v>
      </c>
      <c r="Y255" s="555"/>
      <c r="Z255" s="556"/>
    </row>
    <row r="256" spans="2:26" s="25" customFormat="1" ht="29.25" customHeight="1">
      <c r="B256" s="270" t="s">
        <v>322</v>
      </c>
      <c r="C256" s="271"/>
      <c r="D256" s="271"/>
      <c r="E256" s="272"/>
      <c r="F256" s="630">
        <f>IF(F254="","",F254-F255)</f>
      </c>
      <c r="G256" s="631"/>
      <c r="H256" s="632"/>
      <c r="I256" s="630">
        <f>IF(I254="","",I254-I255)</f>
      </c>
      <c r="J256" s="631"/>
      <c r="K256" s="632"/>
      <c r="L256" s="602">
        <f>IF(L254="","",L254-L255)</f>
      </c>
      <c r="M256" s="602"/>
      <c r="N256" s="602"/>
      <c r="O256" s="602">
        <f>IF(O254="","",O254-O255)</f>
      </c>
      <c r="P256" s="602"/>
      <c r="Q256" s="602"/>
      <c r="R256" s="602">
        <f>IF(R254="","",R254-R255)</f>
      </c>
      <c r="S256" s="602"/>
      <c r="T256" s="602"/>
      <c r="U256" s="602">
        <f>IF(U254="","",U254-U255)</f>
      </c>
      <c r="V256" s="602"/>
      <c r="W256" s="602"/>
      <c r="X256" s="602">
        <f>IF(X254="","",X254-X255)</f>
      </c>
      <c r="Y256" s="602"/>
      <c r="Z256" s="602"/>
    </row>
    <row r="257" spans="2:26" s="25" customFormat="1" ht="29.25" customHeight="1">
      <c r="B257" s="273"/>
      <c r="C257" s="274" t="s">
        <v>216</v>
      </c>
      <c r="D257" s="268"/>
      <c r="E257" s="269"/>
      <c r="F257" s="636">
        <f>F187</f>
      </c>
      <c r="G257" s="637"/>
      <c r="H257" s="638"/>
      <c r="I257" s="636">
        <f>I187</f>
      </c>
      <c r="J257" s="637"/>
      <c r="K257" s="638"/>
      <c r="L257" s="603">
        <f>L187</f>
      </c>
      <c r="M257" s="604"/>
      <c r="N257" s="605"/>
      <c r="O257" s="603">
        <f>O187</f>
      </c>
      <c r="P257" s="604"/>
      <c r="Q257" s="605"/>
      <c r="R257" s="603">
        <f>R187</f>
      </c>
      <c r="S257" s="604"/>
      <c r="T257" s="605"/>
      <c r="U257" s="603">
        <f>U187</f>
      </c>
      <c r="V257" s="604"/>
      <c r="W257" s="605"/>
      <c r="X257" s="603">
        <f>X187</f>
      </c>
      <c r="Y257" s="604"/>
      <c r="Z257" s="605"/>
    </row>
    <row r="258" spans="2:26" s="25" customFormat="1" ht="29.25" customHeight="1">
      <c r="B258" s="267" t="s">
        <v>84</v>
      </c>
      <c r="C258" s="268"/>
      <c r="D258" s="268"/>
      <c r="E258" s="269"/>
      <c r="F258" s="639" t="str">
        <f>IF(F178&gt;=0,"-",IF(AND(F178&lt;0,F69&lt;=0),"999.9",IF(AND(F178&lt;0,F69&gt;0),F178/F69*-1)))</f>
        <v>-</v>
      </c>
      <c r="G258" s="640"/>
      <c r="H258" s="641"/>
      <c r="I258" s="639" t="str">
        <f>IF(I178&gt;=0,"-",IF(AND(I178&lt;0,I69&lt;=0),"999.9",IF(AND(I178&lt;0,I69&gt;0),I178/I69*-1)))</f>
        <v>-</v>
      </c>
      <c r="J258" s="640"/>
      <c r="K258" s="641"/>
      <c r="L258" s="599" t="str">
        <f>IF(L178&gt;=0,"-",IF(AND(L178&lt;0,L69&lt;=0),"999.9",IF(AND(L178&lt;0,L69&gt;0),L178/L69*-1)))</f>
        <v>-</v>
      </c>
      <c r="M258" s="600"/>
      <c r="N258" s="601"/>
      <c r="O258" s="599" t="str">
        <f>IF(O178&gt;=0,"-",IF(AND(O178&lt;0,O69&lt;=0),"999.9",IF(AND(O178&lt;0,O69&gt;0),O178/O69*-1)))</f>
        <v>-</v>
      </c>
      <c r="P258" s="600"/>
      <c r="Q258" s="601"/>
      <c r="R258" s="599" t="str">
        <f>IF(R178&gt;=0,"-",IF(AND(R178&lt;0,R69&lt;=0),"999.9",IF(AND(R178&lt;0,R69&gt;0),R178/R69*-1)))</f>
        <v>-</v>
      </c>
      <c r="S258" s="600"/>
      <c r="T258" s="601"/>
      <c r="U258" s="599" t="str">
        <f>IF(U178&gt;=0,"-",IF(AND(U178&lt;0,U69&lt;=0),"999.9",IF(AND(U178&lt;0,U69&gt;0),U178/U69*-1)))</f>
        <v>-</v>
      </c>
      <c r="V258" s="600"/>
      <c r="W258" s="601"/>
      <c r="X258" s="599" t="str">
        <f>IF(X178&gt;=0,"-",IF(AND(X178&lt;0,X69&lt;=0),"999.9",IF(AND(X178&lt;0,X69&gt;0),X178/X69*-1)))</f>
        <v>-</v>
      </c>
      <c r="Y258" s="600"/>
      <c r="Z258" s="601"/>
    </row>
    <row r="259" spans="2:26" s="25" customFormat="1" ht="29.25" customHeight="1" thickBot="1">
      <c r="B259" s="275" t="s">
        <v>57</v>
      </c>
      <c r="C259" s="276"/>
      <c r="D259" s="276"/>
      <c r="E259" s="277"/>
      <c r="F259" s="606" t="s">
        <v>85</v>
      </c>
      <c r="G259" s="607"/>
      <c r="H259" s="608"/>
      <c r="I259" s="606" t="e">
        <f>I210</f>
        <v>#VALUE!</v>
      </c>
      <c r="J259" s="607"/>
      <c r="K259" s="608"/>
      <c r="L259" s="590" t="e">
        <f>L210</f>
        <v>#VALUE!</v>
      </c>
      <c r="M259" s="591"/>
      <c r="N259" s="592"/>
      <c r="O259" s="590" t="e">
        <f>O210</f>
        <v>#VALUE!</v>
      </c>
      <c r="P259" s="591"/>
      <c r="Q259" s="592"/>
      <c r="R259" s="590" t="e">
        <f>R210</f>
        <v>#VALUE!</v>
      </c>
      <c r="S259" s="591"/>
      <c r="T259" s="592"/>
      <c r="U259" s="590" t="e">
        <f>U210</f>
        <v>#VALUE!</v>
      </c>
      <c r="V259" s="591"/>
      <c r="W259" s="592"/>
      <c r="X259" s="590" t="e">
        <f>X210</f>
        <v>#VALUE!</v>
      </c>
      <c r="Y259" s="591"/>
      <c r="Z259" s="592"/>
    </row>
    <row r="260" spans="4:53" ht="24" customHeight="1">
      <c r="D260" s="299" t="s">
        <v>323</v>
      </c>
      <c r="AH260" s="14"/>
      <c r="AI260" s="14"/>
      <c r="AK260" s="14"/>
      <c r="AL260" s="14"/>
      <c r="AN260" s="14"/>
      <c r="AO260" s="14"/>
      <c r="AQ260" s="14"/>
      <c r="AR260" s="14"/>
      <c r="AT260" s="14"/>
      <c r="AU260" s="14"/>
      <c r="AW260" s="14"/>
      <c r="AX260" s="14"/>
      <c r="AZ260" s="14"/>
      <c r="BA260" s="14"/>
    </row>
    <row r="261" spans="4:53" ht="24" customHeight="1">
      <c r="D261" s="299" t="s">
        <v>324</v>
      </c>
      <c r="AH261" s="14"/>
      <c r="AI261" s="14"/>
      <c r="AK261" s="14"/>
      <c r="AL261" s="14"/>
      <c r="AN261" s="14"/>
      <c r="AO261" s="14"/>
      <c r="AQ261" s="14"/>
      <c r="AR261" s="14"/>
      <c r="AT261" s="14"/>
      <c r="AU261" s="14"/>
      <c r="AW261" s="14"/>
      <c r="AX261" s="14"/>
      <c r="AZ261" s="14"/>
      <c r="BA261" s="14"/>
    </row>
    <row r="262" spans="34:53" ht="24" customHeight="1">
      <c r="AH262" s="14"/>
      <c r="AI262" s="14"/>
      <c r="AK262" s="14"/>
      <c r="AL262" s="14"/>
      <c r="AN262" s="14"/>
      <c r="AO262" s="14"/>
      <c r="AQ262" s="14"/>
      <c r="AR262" s="14"/>
      <c r="AT262" s="14"/>
      <c r="AU262" s="14"/>
      <c r="AW262" s="14"/>
      <c r="AX262" s="14"/>
      <c r="AZ262" s="14"/>
      <c r="BA262" s="14"/>
    </row>
    <row r="263" spans="34:53" ht="24" customHeight="1">
      <c r="AH263" s="14"/>
      <c r="AI263" s="14"/>
      <c r="AK263" s="14"/>
      <c r="AL263" s="14"/>
      <c r="AN263" s="14"/>
      <c r="AO263" s="14"/>
      <c r="AQ263" s="14"/>
      <c r="AR263" s="14"/>
      <c r="AT263" s="14"/>
      <c r="AU263" s="14"/>
      <c r="AW263" s="14"/>
      <c r="AX263" s="14"/>
      <c r="AZ263" s="14"/>
      <c r="BA263" s="14"/>
    </row>
    <row r="264" spans="34:53" ht="24" customHeight="1">
      <c r="AH264" s="14"/>
      <c r="AI264" s="14"/>
      <c r="AK264" s="14"/>
      <c r="AL264" s="14"/>
      <c r="AN264" s="14"/>
      <c r="AO264" s="14"/>
      <c r="AQ264" s="14"/>
      <c r="AR264" s="14"/>
      <c r="AT264" s="14"/>
      <c r="AU264" s="14"/>
      <c r="AW264" s="14"/>
      <c r="AX264" s="14"/>
      <c r="AZ264" s="14"/>
      <c r="BA264" s="14"/>
    </row>
    <row r="265" spans="34:53" ht="24" customHeight="1">
      <c r="AH265" s="14"/>
      <c r="AI265" s="14"/>
      <c r="AK265" s="14"/>
      <c r="AL265" s="14"/>
      <c r="AN265" s="14"/>
      <c r="AO265" s="14"/>
      <c r="AQ265" s="14"/>
      <c r="AR265" s="14"/>
      <c r="AT265" s="14"/>
      <c r="AU265" s="14"/>
      <c r="AW265" s="14"/>
      <c r="AX265" s="14"/>
      <c r="AZ265" s="14"/>
      <c r="BA265" s="14"/>
    </row>
    <row r="266" spans="34:53" ht="13.5">
      <c r="AH266" s="14"/>
      <c r="AI266" s="14"/>
      <c r="AK266" s="14"/>
      <c r="AL266" s="14"/>
      <c r="AN266" s="14"/>
      <c r="AO266" s="14"/>
      <c r="AQ266" s="14"/>
      <c r="AR266" s="14"/>
      <c r="AT266" s="14"/>
      <c r="AU266" s="14"/>
      <c r="AW266" s="14"/>
      <c r="AX266" s="14"/>
      <c r="AZ266" s="14"/>
      <c r="BA266" s="14"/>
    </row>
    <row r="267" spans="34:53" ht="13.5">
      <c r="AH267" s="14"/>
      <c r="AI267" s="14"/>
      <c r="AK267" s="14"/>
      <c r="AL267" s="14"/>
      <c r="AN267" s="14"/>
      <c r="AO267" s="14"/>
      <c r="AQ267" s="14"/>
      <c r="AR267" s="14"/>
      <c r="AT267" s="14"/>
      <c r="AU267" s="14"/>
      <c r="AW267" s="14"/>
      <c r="AX267" s="14"/>
      <c r="AZ267" s="14"/>
      <c r="BA267" s="14"/>
    </row>
    <row r="268" spans="34:53" ht="13.5">
      <c r="AH268" s="14"/>
      <c r="AI268" s="14"/>
      <c r="AK268" s="14"/>
      <c r="AL268" s="14"/>
      <c r="AN268" s="14"/>
      <c r="AO268" s="14"/>
      <c r="AQ268" s="14"/>
      <c r="AR268" s="14"/>
      <c r="AT268" s="14"/>
      <c r="AU268" s="14"/>
      <c r="AW268" s="14"/>
      <c r="AX268" s="14"/>
      <c r="AZ268" s="14"/>
      <c r="BA268" s="14"/>
    </row>
    <row r="269" spans="34:53" ht="13.5">
      <c r="AH269" s="14"/>
      <c r="AI269" s="14"/>
      <c r="AK269" s="14"/>
      <c r="AL269" s="14"/>
      <c r="AN269" s="14"/>
      <c r="AO269" s="14"/>
      <c r="AQ269" s="14"/>
      <c r="AR269" s="14"/>
      <c r="AT269" s="14"/>
      <c r="AU269" s="14"/>
      <c r="AW269" s="14"/>
      <c r="AX269" s="14"/>
      <c r="AZ269" s="14"/>
      <c r="BA269" s="14"/>
    </row>
    <row r="270" spans="34:53" ht="13.5">
      <c r="AH270" s="14"/>
      <c r="AI270" s="14"/>
      <c r="AK270" s="14"/>
      <c r="AL270" s="14"/>
      <c r="AN270" s="14"/>
      <c r="AO270" s="14"/>
      <c r="AQ270" s="14"/>
      <c r="AR270" s="14"/>
      <c r="AT270" s="14"/>
      <c r="AU270" s="14"/>
      <c r="AW270" s="14"/>
      <c r="AX270" s="14"/>
      <c r="AZ270" s="14"/>
      <c r="BA270" s="14"/>
    </row>
    <row r="271" spans="34:53" ht="13.5">
      <c r="AH271" s="14"/>
      <c r="AI271" s="14"/>
      <c r="AK271" s="14"/>
      <c r="AL271" s="14"/>
      <c r="AN271" s="14"/>
      <c r="AO271" s="14"/>
      <c r="AQ271" s="14"/>
      <c r="AR271" s="14"/>
      <c r="AT271" s="14"/>
      <c r="AU271" s="14"/>
      <c r="AW271" s="14"/>
      <c r="AX271" s="14"/>
      <c r="AZ271" s="14"/>
      <c r="BA271" s="14"/>
    </row>
    <row r="272" spans="34:53" ht="13.5">
      <c r="AH272" s="14"/>
      <c r="AI272" s="14"/>
      <c r="AK272" s="14"/>
      <c r="AL272" s="14"/>
      <c r="AN272" s="14"/>
      <c r="AO272" s="14"/>
      <c r="AQ272" s="14"/>
      <c r="AR272" s="14"/>
      <c r="AT272" s="14"/>
      <c r="AU272" s="14"/>
      <c r="AW272" s="14"/>
      <c r="AX272" s="14"/>
      <c r="AZ272" s="14"/>
      <c r="BA272" s="14"/>
    </row>
    <row r="273" spans="34:53" ht="13.5">
      <c r="AH273" s="14"/>
      <c r="AI273" s="14"/>
      <c r="AK273" s="14"/>
      <c r="AL273" s="14"/>
      <c r="AN273" s="14"/>
      <c r="AO273" s="14"/>
      <c r="AQ273" s="14"/>
      <c r="AR273" s="14"/>
      <c r="AT273" s="14"/>
      <c r="AU273" s="14"/>
      <c r="AW273" s="14"/>
      <c r="AX273" s="14"/>
      <c r="AZ273" s="14"/>
      <c r="BA273" s="14"/>
    </row>
    <row r="274" spans="34:53" ht="13.5">
      <c r="AH274" s="14"/>
      <c r="AI274" s="14"/>
      <c r="AK274" s="14"/>
      <c r="AL274" s="14"/>
      <c r="AN274" s="14"/>
      <c r="AO274" s="14"/>
      <c r="AQ274" s="14"/>
      <c r="AR274" s="14"/>
      <c r="AT274" s="14"/>
      <c r="AU274" s="14"/>
      <c r="AW274" s="14"/>
      <c r="AX274" s="14"/>
      <c r="AZ274" s="14"/>
      <c r="BA274" s="14"/>
    </row>
    <row r="275" spans="34:53" ht="13.5">
      <c r="AH275" s="14"/>
      <c r="AI275" s="14"/>
      <c r="AK275" s="14"/>
      <c r="AL275" s="14"/>
      <c r="AN275" s="14"/>
      <c r="AO275" s="14"/>
      <c r="AQ275" s="14"/>
      <c r="AR275" s="14"/>
      <c r="AT275" s="14"/>
      <c r="AU275" s="14"/>
      <c r="AW275" s="14"/>
      <c r="AX275" s="14"/>
      <c r="AZ275" s="14"/>
      <c r="BA275" s="14"/>
    </row>
    <row r="276" spans="34:53" ht="13.5">
      <c r="AH276" s="14"/>
      <c r="AI276" s="14"/>
      <c r="AK276" s="14"/>
      <c r="AL276" s="14"/>
      <c r="AN276" s="14"/>
      <c r="AO276" s="14"/>
      <c r="AQ276" s="14"/>
      <c r="AR276" s="14"/>
      <c r="AT276" s="14"/>
      <c r="AU276" s="14"/>
      <c r="AW276" s="14"/>
      <c r="AX276" s="14"/>
      <c r="AZ276" s="14"/>
      <c r="BA276" s="14"/>
    </row>
    <row r="277" spans="34:53" ht="13.5">
      <c r="AH277" s="14"/>
      <c r="AI277" s="14"/>
      <c r="AK277" s="14"/>
      <c r="AL277" s="14"/>
      <c r="AN277" s="14"/>
      <c r="AO277" s="14"/>
      <c r="AQ277" s="14"/>
      <c r="AR277" s="14"/>
      <c r="AT277" s="14"/>
      <c r="AU277" s="14"/>
      <c r="AW277" s="14"/>
      <c r="AX277" s="14"/>
      <c r="AZ277" s="14"/>
      <c r="BA277" s="14"/>
    </row>
    <row r="278" spans="34:53" ht="13.5">
      <c r="AH278" s="14"/>
      <c r="AI278" s="14"/>
      <c r="AK278" s="14"/>
      <c r="AL278" s="14"/>
      <c r="AN278" s="14"/>
      <c r="AO278" s="14"/>
      <c r="AQ278" s="14"/>
      <c r="AR278" s="14"/>
      <c r="AT278" s="14"/>
      <c r="AU278" s="14"/>
      <c r="AW278" s="14"/>
      <c r="AX278" s="14"/>
      <c r="AZ278" s="14"/>
      <c r="BA278" s="14"/>
    </row>
  </sheetData>
  <sheetProtection sheet="1"/>
  <mergeCells count="695">
    <mergeCell ref="C212:E212"/>
    <mergeCell ref="C211:E211"/>
    <mergeCell ref="U135:W135"/>
    <mergeCell ref="X135:Z135"/>
    <mergeCell ref="R136:T136"/>
    <mergeCell ref="B136:H136"/>
    <mergeCell ref="I136:K136"/>
    <mergeCell ref="L136:N136"/>
    <mergeCell ref="O136:Q136"/>
    <mergeCell ref="B135:E135"/>
    <mergeCell ref="F135:H135"/>
    <mergeCell ref="I135:K135"/>
    <mergeCell ref="L135:N135"/>
    <mergeCell ref="O135:Q135"/>
    <mergeCell ref="R135:T135"/>
    <mergeCell ref="U133:W133"/>
    <mergeCell ref="F133:H133"/>
    <mergeCell ref="I133:K133"/>
    <mergeCell ref="L133:N133"/>
    <mergeCell ref="O133:Q133"/>
    <mergeCell ref="X133:Z133"/>
    <mergeCell ref="B134:E134"/>
    <mergeCell ref="F134:H134"/>
    <mergeCell ref="I134:K134"/>
    <mergeCell ref="L134:N134"/>
    <mergeCell ref="O134:Q134"/>
    <mergeCell ref="R134:T134"/>
    <mergeCell ref="U134:W134"/>
    <mergeCell ref="X134:Z134"/>
    <mergeCell ref="B133:E133"/>
    <mergeCell ref="R133:T133"/>
    <mergeCell ref="B126:E126"/>
    <mergeCell ref="B127:E127"/>
    <mergeCell ref="B128:E128"/>
    <mergeCell ref="B129:E129"/>
    <mergeCell ref="B130:E130"/>
    <mergeCell ref="B131:E131"/>
    <mergeCell ref="X108:Z108"/>
    <mergeCell ref="B110:E110"/>
    <mergeCell ref="B111:B115"/>
    <mergeCell ref="C115:E115"/>
    <mergeCell ref="B116:E116"/>
    <mergeCell ref="B117:B125"/>
    <mergeCell ref="C125:E125"/>
    <mergeCell ref="F108:H108"/>
    <mergeCell ref="I108:K108"/>
    <mergeCell ref="L108:N108"/>
    <mergeCell ref="L106:Z106"/>
    <mergeCell ref="F107:H107"/>
    <mergeCell ref="I107:K107"/>
    <mergeCell ref="L107:N107"/>
    <mergeCell ref="O107:Q107"/>
    <mergeCell ref="R107:T107"/>
    <mergeCell ref="U107:W107"/>
    <mergeCell ref="X107:Z107"/>
    <mergeCell ref="F219:H219"/>
    <mergeCell ref="F222:H222"/>
    <mergeCell ref="F221:H221"/>
    <mergeCell ref="F201:H201"/>
    <mergeCell ref="F202:H202"/>
    <mergeCell ref="F203:H203"/>
    <mergeCell ref="F206:H206"/>
    <mergeCell ref="F211:H211"/>
    <mergeCell ref="F216:H216"/>
    <mergeCell ref="F213:H213"/>
    <mergeCell ref="F181:H181"/>
    <mergeCell ref="B144:B159"/>
    <mergeCell ref="B185:E185"/>
    <mergeCell ref="C174:E174"/>
    <mergeCell ref="C178:E178"/>
    <mergeCell ref="B179:E179"/>
    <mergeCell ref="B175:B178"/>
    <mergeCell ref="B160:B174"/>
    <mergeCell ref="B184:E184"/>
    <mergeCell ref="B182:E182"/>
    <mergeCell ref="I187:K187"/>
    <mergeCell ref="B186:E186"/>
    <mergeCell ref="F186:H186"/>
    <mergeCell ref="I186:K186"/>
    <mergeCell ref="B187:E187"/>
    <mergeCell ref="F187:H187"/>
    <mergeCell ref="L206:N206"/>
    <mergeCell ref="I214:K214"/>
    <mergeCell ref="I211:K211"/>
    <mergeCell ref="F204:H204"/>
    <mergeCell ref="I204:K204"/>
    <mergeCell ref="L213:N213"/>
    <mergeCell ref="L211:N211"/>
    <mergeCell ref="L208:N208"/>
    <mergeCell ref="F208:H208"/>
    <mergeCell ref="I213:K213"/>
    <mergeCell ref="F209:H209"/>
    <mergeCell ref="F200:H200"/>
    <mergeCell ref="F214:H214"/>
    <mergeCell ref="F212:H212"/>
    <mergeCell ref="I208:K208"/>
    <mergeCell ref="F207:H207"/>
    <mergeCell ref="F192:H192"/>
    <mergeCell ref="F197:H197"/>
    <mergeCell ref="O206:Q206"/>
    <mergeCell ref="I194:K194"/>
    <mergeCell ref="I197:K197"/>
    <mergeCell ref="I199:K199"/>
    <mergeCell ref="O205:Q205"/>
    <mergeCell ref="L204:N204"/>
    <mergeCell ref="F205:H205"/>
    <mergeCell ref="L197:N197"/>
    <mergeCell ref="O213:Q213"/>
    <mergeCell ref="O214:Q214"/>
    <mergeCell ref="O215:Q215"/>
    <mergeCell ref="L214:N214"/>
    <mergeCell ref="D195:E195"/>
    <mergeCell ref="F195:H195"/>
    <mergeCell ref="F198:H198"/>
    <mergeCell ref="F199:H199"/>
    <mergeCell ref="D196:E196"/>
    <mergeCell ref="O204:Q204"/>
    <mergeCell ref="U206:W206"/>
    <mergeCell ref="R215:T215"/>
    <mergeCell ref="U215:W215"/>
    <mergeCell ref="X215:Z215"/>
    <mergeCell ref="R216:T216"/>
    <mergeCell ref="U216:W216"/>
    <mergeCell ref="U211:W211"/>
    <mergeCell ref="X211:Z211"/>
    <mergeCell ref="U208:W208"/>
    <mergeCell ref="U213:W213"/>
    <mergeCell ref="O211:Q211"/>
    <mergeCell ref="R208:T208"/>
    <mergeCell ref="O216:Q216"/>
    <mergeCell ref="I222:K222"/>
    <mergeCell ref="B228:E228"/>
    <mergeCell ref="F228:H228"/>
    <mergeCell ref="B227:E227"/>
    <mergeCell ref="F227:H227"/>
    <mergeCell ref="I227:K227"/>
    <mergeCell ref="R213:T213"/>
    <mergeCell ref="X228:Z228"/>
    <mergeCell ref="L228:N228"/>
    <mergeCell ref="O228:Q228"/>
    <mergeCell ref="X226:Z226"/>
    <mergeCell ref="L227:N227"/>
    <mergeCell ref="O227:Q227"/>
    <mergeCell ref="R227:T227"/>
    <mergeCell ref="R228:T228"/>
    <mergeCell ref="U228:W228"/>
    <mergeCell ref="R226:T226"/>
    <mergeCell ref="B234:E234"/>
    <mergeCell ref="F234:H234"/>
    <mergeCell ref="I234:K234"/>
    <mergeCell ref="O234:Q234"/>
    <mergeCell ref="L234:N234"/>
    <mergeCell ref="O218:Q218"/>
    <mergeCell ref="B232:E232"/>
    <mergeCell ref="O231:Q231"/>
    <mergeCell ref="L229:N229"/>
    <mergeCell ref="O229:Q229"/>
    <mergeCell ref="R233:T233"/>
    <mergeCell ref="U233:W233"/>
    <mergeCell ref="X233:Z233"/>
    <mergeCell ref="R234:T234"/>
    <mergeCell ref="U234:W234"/>
    <mergeCell ref="X234:Z234"/>
    <mergeCell ref="X231:Z231"/>
    <mergeCell ref="B231:E231"/>
    <mergeCell ref="F231:H231"/>
    <mergeCell ref="I231:K231"/>
    <mergeCell ref="L231:N231"/>
    <mergeCell ref="B233:E233"/>
    <mergeCell ref="F233:H233"/>
    <mergeCell ref="I233:K233"/>
    <mergeCell ref="L233:N233"/>
    <mergeCell ref="O233:Q233"/>
    <mergeCell ref="L224:N224"/>
    <mergeCell ref="X229:Z229"/>
    <mergeCell ref="R230:T230"/>
    <mergeCell ref="U230:W230"/>
    <mergeCell ref="X230:Z230"/>
    <mergeCell ref="R229:T229"/>
    <mergeCell ref="U229:W229"/>
    <mergeCell ref="X225:Z225"/>
    <mergeCell ref="U224:W224"/>
    <mergeCell ref="X224:Z224"/>
    <mergeCell ref="U227:W227"/>
    <mergeCell ref="X227:Z227"/>
    <mergeCell ref="I223:K223"/>
    <mergeCell ref="U226:W226"/>
    <mergeCell ref="R225:T225"/>
    <mergeCell ref="O224:Q224"/>
    <mergeCell ref="R224:T224"/>
    <mergeCell ref="R223:T223"/>
    <mergeCell ref="L225:N225"/>
    <mergeCell ref="X223:Z223"/>
    <mergeCell ref="I232:K232"/>
    <mergeCell ref="F226:H226"/>
    <mergeCell ref="F229:H229"/>
    <mergeCell ref="I229:K229"/>
    <mergeCell ref="I226:K226"/>
    <mergeCell ref="F224:H224"/>
    <mergeCell ref="B230:E230"/>
    <mergeCell ref="F230:H230"/>
    <mergeCell ref="F223:H223"/>
    <mergeCell ref="I230:K230"/>
    <mergeCell ref="F225:H225"/>
    <mergeCell ref="I225:K225"/>
    <mergeCell ref="C226:E226"/>
    <mergeCell ref="B229:E229"/>
    <mergeCell ref="I228:K228"/>
    <mergeCell ref="I224:K224"/>
    <mergeCell ref="O222:Q222"/>
    <mergeCell ref="R222:T222"/>
    <mergeCell ref="L222:N222"/>
    <mergeCell ref="L232:N232"/>
    <mergeCell ref="L223:N223"/>
    <mergeCell ref="O223:Q223"/>
    <mergeCell ref="O225:Q225"/>
    <mergeCell ref="L226:N226"/>
    <mergeCell ref="O226:Q226"/>
    <mergeCell ref="L230:N230"/>
    <mergeCell ref="U220:W220"/>
    <mergeCell ref="U231:W231"/>
    <mergeCell ref="U225:W225"/>
    <mergeCell ref="U210:W210"/>
    <mergeCell ref="X232:Z232"/>
    <mergeCell ref="O230:Q230"/>
    <mergeCell ref="X219:Z219"/>
    <mergeCell ref="U221:W221"/>
    <mergeCell ref="X221:Z221"/>
    <mergeCell ref="X222:Z222"/>
    <mergeCell ref="F218:H218"/>
    <mergeCell ref="I218:K218"/>
    <mergeCell ref="U218:W218"/>
    <mergeCell ref="R231:T231"/>
    <mergeCell ref="F232:H232"/>
    <mergeCell ref="U217:W217"/>
    <mergeCell ref="U222:W222"/>
    <mergeCell ref="O232:Q232"/>
    <mergeCell ref="R232:T232"/>
    <mergeCell ref="U232:W232"/>
    <mergeCell ref="U214:W214"/>
    <mergeCell ref="I216:K216"/>
    <mergeCell ref="L216:N216"/>
    <mergeCell ref="L215:N215"/>
    <mergeCell ref="O217:Q217"/>
    <mergeCell ref="R217:T217"/>
    <mergeCell ref="C210:E210"/>
    <mergeCell ref="F210:H210"/>
    <mergeCell ref="I210:K210"/>
    <mergeCell ref="L210:N210"/>
    <mergeCell ref="O210:Q210"/>
    <mergeCell ref="I217:K217"/>
    <mergeCell ref="L217:N217"/>
    <mergeCell ref="F215:H215"/>
    <mergeCell ref="F217:H217"/>
    <mergeCell ref="I215:K215"/>
    <mergeCell ref="X209:Z209"/>
    <mergeCell ref="X218:Z218"/>
    <mergeCell ref="X217:Z217"/>
    <mergeCell ref="X216:Z216"/>
    <mergeCell ref="R214:T214"/>
    <mergeCell ref="R218:T218"/>
    <mergeCell ref="X214:Z214"/>
    <mergeCell ref="X213:Z213"/>
    <mergeCell ref="U212:W212"/>
    <mergeCell ref="X212:Z212"/>
    <mergeCell ref="R206:T206"/>
    <mergeCell ref="R210:T210"/>
    <mergeCell ref="X210:Z210"/>
    <mergeCell ref="R211:T211"/>
    <mergeCell ref="X208:Z208"/>
    <mergeCell ref="I209:K209"/>
    <mergeCell ref="L209:N209"/>
    <mergeCell ref="O209:Q209"/>
    <mergeCell ref="R209:T209"/>
    <mergeCell ref="U209:W209"/>
    <mergeCell ref="U199:W199"/>
    <mergeCell ref="O208:Q208"/>
    <mergeCell ref="X206:Z206"/>
    <mergeCell ref="I207:K207"/>
    <mergeCell ref="L207:N207"/>
    <mergeCell ref="O207:Q207"/>
    <mergeCell ref="R207:T207"/>
    <mergeCell ref="U207:W207"/>
    <mergeCell ref="X207:Z207"/>
    <mergeCell ref="I206:K206"/>
    <mergeCell ref="R197:T197"/>
    <mergeCell ref="U197:W197"/>
    <mergeCell ref="U196:W196"/>
    <mergeCell ref="U205:W205"/>
    <mergeCell ref="R200:T200"/>
    <mergeCell ref="U200:W200"/>
    <mergeCell ref="R198:T198"/>
    <mergeCell ref="U198:W198"/>
    <mergeCell ref="R204:T204"/>
    <mergeCell ref="R199:T199"/>
    <mergeCell ref="R195:T195"/>
    <mergeCell ref="U195:W195"/>
    <mergeCell ref="X197:Z197"/>
    <mergeCell ref="O202:Q202"/>
    <mergeCell ref="R202:T202"/>
    <mergeCell ref="U202:W202"/>
    <mergeCell ref="X201:Z201"/>
    <mergeCell ref="X200:Z200"/>
    <mergeCell ref="X198:Z198"/>
    <mergeCell ref="X199:Z199"/>
    <mergeCell ref="F194:H194"/>
    <mergeCell ref="R196:T196"/>
    <mergeCell ref="O197:Q197"/>
    <mergeCell ref="X196:Z196"/>
    <mergeCell ref="O194:Q194"/>
    <mergeCell ref="R194:T194"/>
    <mergeCell ref="U194:W194"/>
    <mergeCell ref="X194:Z194"/>
    <mergeCell ref="O196:Q196"/>
    <mergeCell ref="O195:Q195"/>
    <mergeCell ref="X193:Z193"/>
    <mergeCell ref="I192:K192"/>
    <mergeCell ref="L192:N192"/>
    <mergeCell ref="X195:Z195"/>
    <mergeCell ref="L194:N194"/>
    <mergeCell ref="F196:H196"/>
    <mergeCell ref="I196:K196"/>
    <mergeCell ref="L196:N196"/>
    <mergeCell ref="L195:N195"/>
    <mergeCell ref="I195:K195"/>
    <mergeCell ref="F193:H193"/>
    <mergeCell ref="I193:K193"/>
    <mergeCell ref="L193:N193"/>
    <mergeCell ref="O193:Q193"/>
    <mergeCell ref="R193:T193"/>
    <mergeCell ref="U193:W193"/>
    <mergeCell ref="O192:Q192"/>
    <mergeCell ref="F190:H190"/>
    <mergeCell ref="I190:K190"/>
    <mergeCell ref="L190:Z190"/>
    <mergeCell ref="F191:H191"/>
    <mergeCell ref="I191:K191"/>
    <mergeCell ref="L191:N191"/>
    <mergeCell ref="O191:Q191"/>
    <mergeCell ref="X191:Z191"/>
    <mergeCell ref="X192:Z192"/>
    <mergeCell ref="L187:N187"/>
    <mergeCell ref="O186:Q186"/>
    <mergeCell ref="R186:T186"/>
    <mergeCell ref="X185:Z185"/>
    <mergeCell ref="U186:W186"/>
    <mergeCell ref="X186:Z186"/>
    <mergeCell ref="L186:N186"/>
    <mergeCell ref="O187:Q187"/>
    <mergeCell ref="R187:T187"/>
    <mergeCell ref="X187:Z187"/>
    <mergeCell ref="X184:Z184"/>
    <mergeCell ref="U184:W184"/>
    <mergeCell ref="F184:H184"/>
    <mergeCell ref="I185:K185"/>
    <mergeCell ref="L185:N185"/>
    <mergeCell ref="O184:Q184"/>
    <mergeCell ref="L184:N184"/>
    <mergeCell ref="O185:Q185"/>
    <mergeCell ref="F185:H185"/>
    <mergeCell ref="I184:K184"/>
    <mergeCell ref="L183:N183"/>
    <mergeCell ref="O183:Q183"/>
    <mergeCell ref="X202:Z202"/>
    <mergeCell ref="I203:K203"/>
    <mergeCell ref="L203:N203"/>
    <mergeCell ref="O203:Q203"/>
    <mergeCell ref="R203:T203"/>
    <mergeCell ref="U203:W203"/>
    <mergeCell ref="X203:Z203"/>
    <mergeCell ref="L202:N202"/>
    <mergeCell ref="F182:H182"/>
    <mergeCell ref="I182:K182"/>
    <mergeCell ref="L182:N182"/>
    <mergeCell ref="O182:Q182"/>
    <mergeCell ref="X183:Z183"/>
    <mergeCell ref="B183:E183"/>
    <mergeCell ref="F183:H183"/>
    <mergeCell ref="R183:T183"/>
    <mergeCell ref="U183:W183"/>
    <mergeCell ref="I183:K183"/>
    <mergeCell ref="I181:K181"/>
    <mergeCell ref="L181:N181"/>
    <mergeCell ref="R182:T182"/>
    <mergeCell ref="O181:Q181"/>
    <mergeCell ref="R181:T181"/>
    <mergeCell ref="X182:Z182"/>
    <mergeCell ref="X181:Z181"/>
    <mergeCell ref="U181:W181"/>
    <mergeCell ref="U182:W182"/>
    <mergeCell ref="X141:Z141"/>
    <mergeCell ref="R142:T142"/>
    <mergeCell ref="U142:W142"/>
    <mergeCell ref="X142:Z142"/>
    <mergeCell ref="C159:E159"/>
    <mergeCell ref="F142:H142"/>
    <mergeCell ref="I142:K142"/>
    <mergeCell ref="L142:N142"/>
    <mergeCell ref="O142:Q142"/>
    <mergeCell ref="F141:H141"/>
    <mergeCell ref="L141:N141"/>
    <mergeCell ref="O141:Q141"/>
    <mergeCell ref="R141:T141"/>
    <mergeCell ref="U141:W141"/>
    <mergeCell ref="R74:T74"/>
    <mergeCell ref="O78:Q78"/>
    <mergeCell ref="U78:W78"/>
    <mergeCell ref="O108:Q108"/>
    <mergeCell ref="R108:T108"/>
    <mergeCell ref="U108:W108"/>
    <mergeCell ref="B74:H74"/>
    <mergeCell ref="I74:K74"/>
    <mergeCell ref="L74:N74"/>
    <mergeCell ref="O74:Q74"/>
    <mergeCell ref="I140:K140"/>
    <mergeCell ref="L140:Z140"/>
    <mergeCell ref="V105:W105"/>
    <mergeCell ref="F106:H106"/>
    <mergeCell ref="I106:K106"/>
    <mergeCell ref="F78:H78"/>
    <mergeCell ref="U72:W72"/>
    <mergeCell ref="X72:Z72"/>
    <mergeCell ref="B73:E73"/>
    <mergeCell ref="F73:H73"/>
    <mergeCell ref="I73:K73"/>
    <mergeCell ref="L73:N73"/>
    <mergeCell ref="O73:Q73"/>
    <mergeCell ref="R73:T73"/>
    <mergeCell ref="U73:W73"/>
    <mergeCell ref="X73:Z73"/>
    <mergeCell ref="O71:Q71"/>
    <mergeCell ref="R71:T71"/>
    <mergeCell ref="U71:W71"/>
    <mergeCell ref="X71:Z71"/>
    <mergeCell ref="B72:E72"/>
    <mergeCell ref="F72:H72"/>
    <mergeCell ref="I72:K72"/>
    <mergeCell ref="L72:N72"/>
    <mergeCell ref="O72:Q72"/>
    <mergeCell ref="R72:T72"/>
    <mergeCell ref="B68:E68"/>
    <mergeCell ref="B69:E69"/>
    <mergeCell ref="B71:E71"/>
    <mergeCell ref="F71:H71"/>
    <mergeCell ref="I71:K71"/>
    <mergeCell ref="L71:N71"/>
    <mergeCell ref="C44:E44"/>
    <mergeCell ref="R4:T4"/>
    <mergeCell ref="R5:T5"/>
    <mergeCell ref="O4:Q4"/>
    <mergeCell ref="B8:B11"/>
    <mergeCell ref="I5:K5"/>
    <mergeCell ref="L5:N5"/>
    <mergeCell ref="O5:Q5"/>
    <mergeCell ref="L4:N4"/>
    <mergeCell ref="B7:E7"/>
    <mergeCell ref="B12:E12"/>
    <mergeCell ref="V2:W2"/>
    <mergeCell ref="F3:H3"/>
    <mergeCell ref="I3:K3"/>
    <mergeCell ref="L3:Z3"/>
    <mergeCell ref="U5:W5"/>
    <mergeCell ref="X5:Z5"/>
    <mergeCell ref="F4:H4"/>
    <mergeCell ref="I4:K4"/>
    <mergeCell ref="U4:W4"/>
    <mergeCell ref="F5:H5"/>
    <mergeCell ref="X4:Z4"/>
    <mergeCell ref="L246:N246"/>
    <mergeCell ref="I241:K241"/>
    <mergeCell ref="I242:K242"/>
    <mergeCell ref="I243:K243"/>
    <mergeCell ref="L241:N241"/>
    <mergeCell ref="L242:N242"/>
    <mergeCell ref="L243:N243"/>
    <mergeCell ref="L244:N244"/>
    <mergeCell ref="L245:N245"/>
    <mergeCell ref="F247:H247"/>
    <mergeCell ref="I244:K244"/>
    <mergeCell ref="I245:K245"/>
    <mergeCell ref="I246:K246"/>
    <mergeCell ref="I247:K247"/>
    <mergeCell ref="F245:H245"/>
    <mergeCell ref="F246:H246"/>
    <mergeCell ref="L247:N247"/>
    <mergeCell ref="F252:H252"/>
    <mergeCell ref="F253:H253"/>
    <mergeCell ref="F248:H248"/>
    <mergeCell ref="F249:H249"/>
    <mergeCell ref="F250:H250"/>
    <mergeCell ref="F251:H251"/>
    <mergeCell ref="F259:H259"/>
    <mergeCell ref="F255:H255"/>
    <mergeCell ref="F256:H256"/>
    <mergeCell ref="F257:H257"/>
    <mergeCell ref="F258:H258"/>
    <mergeCell ref="F241:H241"/>
    <mergeCell ref="F242:H242"/>
    <mergeCell ref="F243:H243"/>
    <mergeCell ref="F244:H244"/>
    <mergeCell ref="F254:H254"/>
    <mergeCell ref="I257:K257"/>
    <mergeCell ref="I258:K258"/>
    <mergeCell ref="I250:K250"/>
    <mergeCell ref="I251:K251"/>
    <mergeCell ref="I252:K252"/>
    <mergeCell ref="I253:K253"/>
    <mergeCell ref="I254:K254"/>
    <mergeCell ref="L248:N248"/>
    <mergeCell ref="L249:N249"/>
    <mergeCell ref="L250:N250"/>
    <mergeCell ref="I255:K255"/>
    <mergeCell ref="I256:K256"/>
    <mergeCell ref="I248:K248"/>
    <mergeCell ref="I249:K249"/>
    <mergeCell ref="L258:N258"/>
    <mergeCell ref="L255:N255"/>
    <mergeCell ref="L256:N256"/>
    <mergeCell ref="L257:N257"/>
    <mergeCell ref="L251:N251"/>
    <mergeCell ref="L252:N252"/>
    <mergeCell ref="L253:N253"/>
    <mergeCell ref="L254:N254"/>
    <mergeCell ref="O247:Q247"/>
    <mergeCell ref="O248:Q248"/>
    <mergeCell ref="O249:Q249"/>
    <mergeCell ref="O250:Q250"/>
    <mergeCell ref="O241:Q241"/>
    <mergeCell ref="O242:Q242"/>
    <mergeCell ref="O243:Q243"/>
    <mergeCell ref="O244:Q244"/>
    <mergeCell ref="O245:Q245"/>
    <mergeCell ref="O246:Q246"/>
    <mergeCell ref="O256:Q256"/>
    <mergeCell ref="O257:Q257"/>
    <mergeCell ref="O251:Q251"/>
    <mergeCell ref="O252:Q252"/>
    <mergeCell ref="O253:Q253"/>
    <mergeCell ref="O254:Q254"/>
    <mergeCell ref="O258:Q258"/>
    <mergeCell ref="R241:T241"/>
    <mergeCell ref="R242:T242"/>
    <mergeCell ref="R243:T243"/>
    <mergeCell ref="R244:T244"/>
    <mergeCell ref="R245:T245"/>
    <mergeCell ref="R246:T246"/>
    <mergeCell ref="R247:T247"/>
    <mergeCell ref="R248:T248"/>
    <mergeCell ref="O255:Q255"/>
    <mergeCell ref="R254:T254"/>
    <mergeCell ref="R255:T255"/>
    <mergeCell ref="R249:T249"/>
    <mergeCell ref="R250:T250"/>
    <mergeCell ref="R251:T251"/>
    <mergeCell ref="R252:T252"/>
    <mergeCell ref="U249:W249"/>
    <mergeCell ref="U250:W250"/>
    <mergeCell ref="R258:T258"/>
    <mergeCell ref="U241:W241"/>
    <mergeCell ref="U242:W242"/>
    <mergeCell ref="U243:W243"/>
    <mergeCell ref="U244:W244"/>
    <mergeCell ref="U245:W245"/>
    <mergeCell ref="U246:W246"/>
    <mergeCell ref="R253:T253"/>
    <mergeCell ref="X245:Z245"/>
    <mergeCell ref="X246:Z246"/>
    <mergeCell ref="X247:Z247"/>
    <mergeCell ref="X248:Z248"/>
    <mergeCell ref="U255:W255"/>
    <mergeCell ref="U252:W252"/>
    <mergeCell ref="U253:W253"/>
    <mergeCell ref="U254:W254"/>
    <mergeCell ref="U247:W247"/>
    <mergeCell ref="U248:W248"/>
    <mergeCell ref="X258:Z258"/>
    <mergeCell ref="L240:N240"/>
    <mergeCell ref="O240:Q240"/>
    <mergeCell ref="R240:T240"/>
    <mergeCell ref="U240:W240"/>
    <mergeCell ref="X240:Z240"/>
    <mergeCell ref="X253:Z253"/>
    <mergeCell ref="X254:Z254"/>
    <mergeCell ref="X255:Z255"/>
    <mergeCell ref="X249:Z249"/>
    <mergeCell ref="X257:Z257"/>
    <mergeCell ref="X250:Z250"/>
    <mergeCell ref="X251:Z251"/>
    <mergeCell ref="X252:Z252"/>
    <mergeCell ref="U256:W256"/>
    <mergeCell ref="U257:W257"/>
    <mergeCell ref="U251:W251"/>
    <mergeCell ref="F239:H239"/>
    <mergeCell ref="I239:K239"/>
    <mergeCell ref="F240:H240"/>
    <mergeCell ref="I240:K240"/>
    <mergeCell ref="L239:Z239"/>
    <mergeCell ref="X256:Z256"/>
    <mergeCell ref="X241:Z241"/>
    <mergeCell ref="X242:Z242"/>
    <mergeCell ref="X243:Z243"/>
    <mergeCell ref="X244:Z244"/>
    <mergeCell ref="U259:W259"/>
    <mergeCell ref="B239:E240"/>
    <mergeCell ref="U258:W258"/>
    <mergeCell ref="R256:T256"/>
    <mergeCell ref="R257:T257"/>
    <mergeCell ref="X259:Z259"/>
    <mergeCell ref="I259:K259"/>
    <mergeCell ref="L259:N259"/>
    <mergeCell ref="O259:Q259"/>
    <mergeCell ref="R259:T259"/>
    <mergeCell ref="B52:B56"/>
    <mergeCell ref="B57:E57"/>
    <mergeCell ref="B67:E67"/>
    <mergeCell ref="C61:E61"/>
    <mergeCell ref="B58:B61"/>
    <mergeCell ref="C66:E66"/>
    <mergeCell ref="B62:B66"/>
    <mergeCell ref="R192:T192"/>
    <mergeCell ref="I141:K141"/>
    <mergeCell ref="B45:E45"/>
    <mergeCell ref="W76:X76"/>
    <mergeCell ref="F77:H77"/>
    <mergeCell ref="I77:K77"/>
    <mergeCell ref="L77:Z77"/>
    <mergeCell ref="C51:E51"/>
    <mergeCell ref="B46:B51"/>
    <mergeCell ref="C56:E56"/>
    <mergeCell ref="R205:T205"/>
    <mergeCell ref="L199:N199"/>
    <mergeCell ref="O199:Q199"/>
    <mergeCell ref="I200:K200"/>
    <mergeCell ref="L200:N200"/>
    <mergeCell ref="O200:Q200"/>
    <mergeCell ref="X205:Z205"/>
    <mergeCell ref="I205:K205"/>
    <mergeCell ref="L205:N205"/>
    <mergeCell ref="L201:N201"/>
    <mergeCell ref="O201:Q201"/>
    <mergeCell ref="R201:T201"/>
    <mergeCell ref="U201:W201"/>
    <mergeCell ref="U204:W204"/>
    <mergeCell ref="X204:Z204"/>
    <mergeCell ref="I202:K202"/>
    <mergeCell ref="X78:Z78"/>
    <mergeCell ref="I79:K79"/>
    <mergeCell ref="L79:N79"/>
    <mergeCell ref="O79:Q79"/>
    <mergeCell ref="R79:T79"/>
    <mergeCell ref="U79:W79"/>
    <mergeCell ref="X79:Z79"/>
    <mergeCell ref="I78:K78"/>
    <mergeCell ref="L78:N78"/>
    <mergeCell ref="R78:T78"/>
    <mergeCell ref="C11:E11"/>
    <mergeCell ref="I212:K212"/>
    <mergeCell ref="L212:N212"/>
    <mergeCell ref="O212:Q212"/>
    <mergeCell ref="R212:T212"/>
    <mergeCell ref="I198:K198"/>
    <mergeCell ref="L198:N198"/>
    <mergeCell ref="O198:Q198"/>
    <mergeCell ref="I201:K201"/>
    <mergeCell ref="B181:E181"/>
    <mergeCell ref="X220:Z220"/>
    <mergeCell ref="F220:H220"/>
    <mergeCell ref="B219:B226"/>
    <mergeCell ref="I220:K220"/>
    <mergeCell ref="L220:N220"/>
    <mergeCell ref="O219:Q219"/>
    <mergeCell ref="R219:T219"/>
    <mergeCell ref="L219:N219"/>
    <mergeCell ref="L221:N221"/>
    <mergeCell ref="R221:T221"/>
    <mergeCell ref="B211:B218"/>
    <mergeCell ref="U219:W219"/>
    <mergeCell ref="R220:T220"/>
    <mergeCell ref="U223:W223"/>
    <mergeCell ref="C218:E218"/>
    <mergeCell ref="O221:Q221"/>
    <mergeCell ref="O220:Q220"/>
    <mergeCell ref="I219:K219"/>
    <mergeCell ref="I221:K221"/>
    <mergeCell ref="L218:N218"/>
    <mergeCell ref="B19:B25"/>
    <mergeCell ref="U192:W192"/>
    <mergeCell ref="U185:W185"/>
    <mergeCell ref="R191:T191"/>
    <mergeCell ref="U191:W191"/>
    <mergeCell ref="R184:T184"/>
    <mergeCell ref="R185:T185"/>
    <mergeCell ref="U187:W187"/>
    <mergeCell ref="F79:H79"/>
    <mergeCell ref="F140:H140"/>
  </mergeCells>
  <printOptions/>
  <pageMargins left="0.2755905511811024" right="0.1968503937007874" top="0.35433070866141736" bottom="0" header="0.2362204724409449" footer="0.15748031496062992"/>
  <pageSetup horizontalDpi="600" verticalDpi="600" orientation="portrait" paperSize="9" scale="37" r:id="rId4"/>
  <rowBreaks count="4" manualBreakCount="4">
    <brk id="74" max="26" man="1"/>
    <brk id="138" max="26" man="1"/>
    <brk id="187" max="26" man="1"/>
    <brk id="261" max="2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(株)京都銀行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(株)京都銀行</dc:creator>
  <cp:keywords/>
  <dc:description/>
  <cp:lastModifiedBy>kyotobank</cp:lastModifiedBy>
  <cp:lastPrinted>2017-04-14T04:13:01Z</cp:lastPrinted>
  <dcterms:created xsi:type="dcterms:W3CDTF">2008-08-07T04:31:29Z</dcterms:created>
  <dcterms:modified xsi:type="dcterms:W3CDTF">2021-03-11T04:33:56Z</dcterms:modified>
  <cp:category/>
  <cp:version/>
  <cp:contentType/>
  <cp:contentStatus/>
</cp:coreProperties>
</file>